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date1904="1" autoCompressPictures="0"/>
  <bookViews>
    <workbookView xWindow="0" yWindow="0" windowWidth="25600" windowHeight="15520"/>
  </bookViews>
  <sheets>
    <sheet name="Energieverbraucherübersicht" sheetId="1" r:id="rId1"/>
    <sheet name="Steckbriefe Effizienzmaßnahmen" sheetId="2" r:id="rId2"/>
    <sheet name="Investtableau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6" i="3" l="1"/>
  <c r="D27" i="3"/>
  <c r="E13" i="3"/>
  <c r="E14" i="3"/>
  <c r="E21" i="3"/>
  <c r="E12" i="3"/>
  <c r="E26" i="3"/>
  <c r="E27" i="3"/>
  <c r="F17" i="3"/>
  <c r="F13" i="3"/>
  <c r="F14" i="3"/>
  <c r="F21" i="3"/>
  <c r="F12" i="3"/>
  <c r="F26" i="3"/>
  <c r="F27" i="3"/>
  <c r="G17" i="3"/>
  <c r="G13" i="3"/>
  <c r="G14" i="3"/>
  <c r="G21" i="3"/>
  <c r="G12" i="3"/>
  <c r="G26" i="3"/>
  <c r="G27" i="3"/>
  <c r="H17" i="3"/>
  <c r="H13" i="3"/>
  <c r="H14" i="3"/>
  <c r="H21" i="3"/>
  <c r="H12" i="3"/>
  <c r="H26" i="3"/>
  <c r="H27" i="3"/>
  <c r="I17" i="3"/>
  <c r="I13" i="3"/>
  <c r="I14" i="3"/>
  <c r="I21" i="3"/>
  <c r="I12" i="3"/>
  <c r="I26" i="3"/>
  <c r="I27" i="3"/>
  <c r="J17" i="3"/>
  <c r="J13" i="3"/>
  <c r="J14" i="3"/>
  <c r="J21" i="3"/>
  <c r="J12" i="3"/>
  <c r="J26" i="3"/>
  <c r="J27" i="3"/>
  <c r="K17" i="3"/>
  <c r="K13" i="3"/>
  <c r="K14" i="3"/>
  <c r="K21" i="3"/>
  <c r="K12" i="3"/>
  <c r="K26" i="3"/>
  <c r="K27" i="3"/>
  <c r="L17" i="3"/>
  <c r="L13" i="3"/>
  <c r="L14" i="3"/>
  <c r="L21" i="3"/>
  <c r="L12" i="3"/>
  <c r="L26" i="3"/>
  <c r="L27" i="3"/>
  <c r="M17" i="3"/>
  <c r="M13" i="3"/>
  <c r="M14" i="3"/>
  <c r="M21" i="3"/>
  <c r="M12" i="3"/>
  <c r="M26" i="3"/>
  <c r="M27" i="3"/>
  <c r="N17" i="3"/>
  <c r="N13" i="3"/>
  <c r="N14" i="3"/>
  <c r="N21" i="3"/>
  <c r="N12" i="3"/>
  <c r="N26" i="3"/>
  <c r="N27" i="3"/>
  <c r="O17" i="3"/>
  <c r="O13" i="3"/>
  <c r="O14" i="3"/>
  <c r="O21" i="3"/>
  <c r="O12" i="3"/>
  <c r="O26" i="3"/>
  <c r="O27" i="3"/>
  <c r="P17" i="3"/>
  <c r="P13" i="3"/>
  <c r="P14" i="3"/>
  <c r="P21" i="3"/>
  <c r="P12" i="3"/>
  <c r="P26" i="3"/>
  <c r="P27" i="3"/>
  <c r="Q17" i="3"/>
  <c r="Q13" i="3"/>
  <c r="Q14" i="3"/>
  <c r="Q21" i="3"/>
  <c r="Q12" i="3"/>
  <c r="Q26" i="3"/>
  <c r="Q27" i="3"/>
  <c r="R17" i="3"/>
  <c r="R13" i="3"/>
  <c r="R14" i="3"/>
  <c r="R21" i="3"/>
  <c r="R12" i="3"/>
  <c r="R26" i="3"/>
  <c r="R27" i="3"/>
  <c r="S17" i="3"/>
  <c r="S13" i="3"/>
  <c r="S14" i="3"/>
  <c r="S21" i="3"/>
  <c r="S12" i="3"/>
  <c r="S26" i="3"/>
  <c r="S27" i="3"/>
  <c r="T17" i="3"/>
  <c r="T13" i="3"/>
  <c r="T14" i="3"/>
  <c r="T21" i="3"/>
  <c r="T12" i="3"/>
  <c r="T26" i="3"/>
  <c r="T27" i="3"/>
  <c r="U17" i="3"/>
  <c r="U13" i="3"/>
  <c r="U14" i="3"/>
  <c r="U21" i="3"/>
  <c r="U12" i="3"/>
  <c r="U26" i="3"/>
  <c r="U27" i="3"/>
  <c r="V17" i="3"/>
  <c r="V13" i="3"/>
  <c r="V14" i="3"/>
  <c r="V21" i="3"/>
  <c r="V12" i="3"/>
  <c r="V26" i="3"/>
  <c r="V27" i="3"/>
  <c r="W17" i="3"/>
  <c r="W13" i="3"/>
  <c r="W14" i="3"/>
  <c r="W21" i="3"/>
  <c r="W12" i="3"/>
  <c r="W26" i="3"/>
  <c r="W27" i="3"/>
  <c r="X17" i="3"/>
  <c r="X13" i="3"/>
  <c r="X14" i="3"/>
  <c r="X21" i="3"/>
  <c r="X12" i="3"/>
  <c r="X26" i="3"/>
  <c r="X27" i="3"/>
  <c r="D28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C26" i="2"/>
  <c r="J26" i="2"/>
  <c r="C25" i="2"/>
  <c r="J25" i="2"/>
  <c r="C24" i="2"/>
  <c r="C10" i="2"/>
</calcChain>
</file>

<file path=xl/sharedStrings.xml><?xml version="1.0" encoding="utf-8"?>
<sst xmlns="http://schemas.openxmlformats.org/spreadsheetml/2006/main" count="98" uniqueCount="94">
  <si>
    <t>Energiedaten relevanter Anlagen &gt; 50 MWh (auch Heizanlagen); bitte für jeden Standort ausfüllen</t>
  </si>
  <si>
    <t>Anlagenbezeichnung</t>
  </si>
  <si>
    <t>Standort</t>
  </si>
  <si>
    <t>verantwortliche Person</t>
  </si>
  <si>
    <t>Eingesetzte Energieträger</t>
  </si>
  <si>
    <t>Jahres-Energieverbrauch 2016 [kWh], wenn bekannt</t>
  </si>
  <si>
    <t>Jahres-Energieverbrauch 2016 [€], wenn bekannt</t>
  </si>
  <si>
    <t>Summe:</t>
  </si>
  <si>
    <t>mind. 80%</t>
  </si>
  <si>
    <t>Effizienzmaßnahmensteckbriefe</t>
  </si>
  <si>
    <t>Kriterium</t>
  </si>
  <si>
    <t>Beipiel</t>
  </si>
  <si>
    <t>Maßnahme 1</t>
  </si>
  <si>
    <t>Maßnahme 2</t>
  </si>
  <si>
    <t>Maßnahme 3</t>
  </si>
  <si>
    <t>Maßnahme 4</t>
  </si>
  <si>
    <t>Maßnahme 5</t>
  </si>
  <si>
    <t>Maßnahme 6</t>
  </si>
  <si>
    <t>Summe</t>
  </si>
  <si>
    <t>Maßnahmenidee, Kurzbezeichnung</t>
  </si>
  <si>
    <t>Wärmedämmung Ofen</t>
  </si>
  <si>
    <t>Relevante Anlage</t>
  </si>
  <si>
    <t>Ofen xyz</t>
  </si>
  <si>
    <t>Beschreibung der Maßnahme</t>
  </si>
  <si>
    <t>xxx Ofen xyz</t>
  </si>
  <si>
    <t>Klassifikation (z.B. Druckluft, Lüftung, Klimatisierung, Gebäudehülle, Wärmerückgewinnung, Abwärmenutzung, Prozesstechnik, Prozesskälte etc.)</t>
  </si>
  <si>
    <t>Wärmedämmung</t>
  </si>
  <si>
    <t>Relevante(r) Energieträger</t>
  </si>
  <si>
    <t>Elektrischer Strom</t>
  </si>
  <si>
    <t>Energetische Ausgangsbasis (bisheriger Jahresenergieverbrauch) in kWh und €</t>
  </si>
  <si>
    <t>Bezugsjahr der energetischen Ausgangsbasis</t>
  </si>
  <si>
    <t>Energetische Ausgangsbasis in €</t>
  </si>
  <si>
    <t>Planjahr Umsetzung</t>
  </si>
  <si>
    <t>Status (Idee, zur Genehmigung vorgelegt, genehmigt)</t>
  </si>
  <si>
    <t>genehmigt</t>
  </si>
  <si>
    <t>Netzwerklaufzeit [Jahre]</t>
  </si>
  <si>
    <t>BEWERTUNGSRELEVANTE DATEN</t>
  </si>
  <si>
    <t>=&gt; FÜR INVESTITIONSTABLEAU</t>
  </si>
  <si>
    <t>Geplante Energieverbrausreduktion [kWh/a]</t>
  </si>
  <si>
    <t>Wirkungsdauer der Maßnahme [Jahre]</t>
  </si>
  <si>
    <t>Zusätzliche Betriebskosten (Wartung, Reparatur etc.) [€/a]</t>
  </si>
  <si>
    <t>Investitionsausgaben [€]</t>
  </si>
  <si>
    <t>Weitere Ein- oder Auszahlungen, die durch die Maßnahme verursacht werden</t>
  </si>
  <si>
    <t>-</t>
  </si>
  <si>
    <t>Sonstiges</t>
  </si>
  <si>
    <t>ERGEBNISSE</t>
  </si>
  <si>
    <t>Kapitalwert (= Unternehmenswertsteigerungsbeitrag)</t>
  </si>
  <si>
    <t>…</t>
  </si>
  <si>
    <t>Gesamtenergieverbrauchsreduktion insges.</t>
  </si>
  <si>
    <t>Energieverbrauchsreduktion über Netzwerklaufzeit =&gt; DENA</t>
  </si>
  <si>
    <t>Allgemeines Tableau für Wirtschaftlichkeitsanalysen im Energiebereich ohne Differenzierung der Finanzierungsart und mit konstantem Kalkulationszins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</si>
  <si>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</si>
  <si>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</si>
  <si>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</si>
  <si>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</si>
  <si>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</si>
  <si>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</si>
  <si>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</si>
  <si>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</si>
  <si>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</si>
  <si>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</si>
  <si>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</si>
  <si>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</si>
  <si>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</si>
  <si>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</si>
  <si>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</si>
  <si>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</si>
  <si>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</si>
  <si>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</si>
  <si>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</si>
  <si>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</si>
  <si>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</si>
  <si>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</si>
  <si>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Basiskalkulationszinsfuß i</t>
  </si>
  <si>
    <t>Jahrespreissteigerungsrate Energie epr</t>
  </si>
  <si>
    <t>Jahrespreissteigerungsrate Sonstiges</t>
  </si>
  <si>
    <t>Degradationsrate</t>
  </si>
  <si>
    <t>Zu berücksichtigende Perioden</t>
  </si>
  <si>
    <t>Jahres-Energiekosteneinsparungen oder Energieerträge im ersten Jahr [kWh/a]</t>
  </si>
  <si>
    <t>Aktueller spezifischer Strompreis [€/kWh]</t>
  </si>
  <si>
    <t>Periodenende t</t>
  </si>
  <si>
    <t>Berücksichtigte Perioden (“1” = “Ja”)</t>
  </si>
  <si>
    <t>Jahres-Energiekosteneinsparungen oder Energieerträge</t>
  </si>
  <si>
    <t>Jeweiliger spezifischer Strompreis [€/kWh]</t>
  </si>
  <si>
    <r>
      <rPr>
        <b/>
        <sz val="11"/>
        <color indexed="8"/>
        <rFont val="Helvetica Neue"/>
      </rPr>
      <t>Auszahlungen Z</t>
    </r>
    <r>
      <rPr>
        <b/>
        <vertAlign val="subscript"/>
        <sz val="11"/>
        <color indexed="8"/>
        <rFont val="Helvetica Neue"/>
      </rPr>
      <t>t</t>
    </r>
    <r>
      <rPr>
        <b/>
        <sz val="11"/>
        <color indexed="8"/>
        <rFont val="Helvetica Neue"/>
      </rPr>
      <t xml:space="preserve"> (keine Vorzeichen angeben)</t>
    </r>
  </si>
  <si>
    <t>Investitionsauszahlung komplett</t>
  </si>
  <si>
    <t>Betriebskosten</t>
  </si>
  <si>
    <r>
      <rPr>
        <b/>
        <sz val="11"/>
        <color indexed="8"/>
        <rFont val="Helvetica Neue"/>
      </rPr>
      <t>Rückflüsse Z</t>
    </r>
    <r>
      <rPr>
        <b/>
        <vertAlign val="subscript"/>
        <sz val="11"/>
        <color indexed="8"/>
        <rFont val="Helvetica Neue"/>
      </rPr>
      <t>t</t>
    </r>
    <r>
      <rPr>
        <b/>
        <sz val="11"/>
        <color indexed="8"/>
        <rFont val="Helvetica Neue"/>
      </rPr>
      <t xml:space="preserve"> (keine Vorzeichen angeben) [€]</t>
    </r>
  </si>
  <si>
    <t>Energiekosteneinsparungen</t>
  </si>
  <si>
    <t>Resultate/Indikatoren</t>
  </si>
  <si>
    <t>Summe [€]</t>
  </si>
  <si>
    <t>Barwerte</t>
  </si>
  <si>
    <r>
      <rPr>
        <b/>
        <sz val="11"/>
        <color indexed="30"/>
        <rFont val="Helvetica Neue"/>
      </rPr>
      <t>Kapitalwert</t>
    </r>
    <r>
      <rPr>
        <b/>
        <vertAlign val="subscript"/>
        <sz val="11"/>
        <color indexed="30"/>
        <rFont val="Helvetica Neue"/>
      </rPr>
      <t xml:space="preserve"> </t>
    </r>
    <r>
      <rPr>
        <b/>
        <sz val="11"/>
        <color indexed="30"/>
        <rFont val="Helvetica Neue"/>
      </rPr>
      <t>(NPV – Net Present Value)</t>
    </r>
  </si>
  <si>
    <t xml:space="preserve">Diese und die folgenden Tabellen beziehen sich auf die Arbeitshilfe "Wertsteigerung_EnKoMa-DIALOG.pdf", die auf der Webseite der Initiative Energieeffizienz-Netzwerke unter "http://www.effizienznetzwerke.org/" bereit gestellt wird. Eine Haftung jedweder Art nach Einsatz dieser Tabellen wird ausdrücklich ausgeschlossen.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</si>
</sst>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&quot; kWh&quot;"/>
    <numFmt numFmtId="165" formatCode="[$€-2]\ #,##0"/>
    <numFmt numFmtId="166" formatCode="#,###.##&quot; Jahre&quot;"/>
    <numFmt numFmtId="167" formatCode="#,###.##&quot; €/kWh&quot;"/>
  </numFmts>
  <fonts count="18" x14ac:knownFonts="1">
    <font>
      <sz val="10"/>
      <color indexed="8"/>
      <name val="Helvetica"/>
    </font>
    <font>
      <sz val="12"/>
      <color indexed="8"/>
      <name val="Helvetica"/>
    </font>
    <font>
      <b/>
      <sz val="10"/>
      <color indexed="9"/>
      <name val="Helvetica"/>
    </font>
    <font>
      <b/>
      <sz val="10"/>
      <color indexed="8"/>
      <name val="Helvetica"/>
    </font>
    <font>
      <b/>
      <sz val="8"/>
      <color indexed="9"/>
      <name val="Helvetica"/>
    </font>
    <font>
      <sz val="8"/>
      <color indexed="8"/>
      <name val="Helvetica"/>
    </font>
    <font>
      <b/>
      <sz val="8"/>
      <color indexed="19"/>
      <name val="Helvetica"/>
    </font>
    <font>
      <sz val="11"/>
      <color indexed="20"/>
      <name val="Helvetica Neue"/>
    </font>
    <font>
      <b/>
      <sz val="15"/>
      <color indexed="8"/>
      <name val="Helvetica"/>
    </font>
    <font>
      <b/>
      <sz val="11"/>
      <color indexed="8"/>
      <name val="Helvetica Neue"/>
    </font>
    <font>
      <b/>
      <sz val="11"/>
      <color indexed="9"/>
      <name val="Helvetica Neue"/>
    </font>
    <font>
      <b/>
      <sz val="11"/>
      <color indexed="24"/>
      <name val="Helvetica Neue"/>
    </font>
    <font>
      <b/>
      <sz val="11"/>
      <color indexed="23"/>
      <name val="Helvetica Neue"/>
    </font>
    <font>
      <b/>
      <vertAlign val="subscript"/>
      <sz val="11"/>
      <color indexed="8"/>
      <name val="Helvetica Neue"/>
    </font>
    <font>
      <sz val="11"/>
      <color indexed="8"/>
      <name val="Helvetica Neue"/>
    </font>
    <font>
      <b/>
      <sz val="11"/>
      <color indexed="30"/>
      <name val="Helvetica Neue"/>
    </font>
    <font>
      <b/>
      <vertAlign val="subscript"/>
      <sz val="11"/>
      <color indexed="30"/>
      <name val="Helvetica Neue"/>
    </font>
    <font>
      <b/>
      <sz val="11"/>
      <color indexed="31"/>
      <name val="Helvetica Neue"/>
    </font>
  </fonts>
  <fills count="1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29"/>
        <bgColor auto="1"/>
      </patternFill>
    </fill>
  </fills>
  <borders count="72">
    <border>
      <left/>
      <right/>
      <top/>
      <bottom/>
      <diagonal/>
    </border>
    <border>
      <left style="medium">
        <color indexed="11"/>
      </left>
      <right style="thin">
        <color indexed="12"/>
      </right>
      <top style="medium">
        <color indexed="11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1"/>
      </top>
      <bottom style="thin">
        <color indexed="12"/>
      </bottom>
      <diagonal/>
    </border>
    <border>
      <left style="thin">
        <color indexed="12"/>
      </left>
      <right style="medium">
        <color indexed="11"/>
      </right>
      <top style="medium">
        <color indexed="11"/>
      </top>
      <bottom style="thin">
        <color indexed="12"/>
      </bottom>
      <diagonal/>
    </border>
    <border>
      <left style="medium">
        <color indexed="11"/>
      </left>
      <right style="dotted">
        <color indexed="12"/>
      </right>
      <top style="thin">
        <color indexed="12"/>
      </top>
      <bottom style="dotted">
        <color indexed="12"/>
      </bottom>
      <diagonal/>
    </border>
    <border>
      <left style="dotted">
        <color indexed="12"/>
      </left>
      <right style="dotted">
        <color indexed="12"/>
      </right>
      <top style="thin">
        <color indexed="12"/>
      </top>
      <bottom style="dotted">
        <color indexed="12"/>
      </bottom>
      <diagonal/>
    </border>
    <border>
      <left style="dotted">
        <color indexed="12"/>
      </left>
      <right style="medium">
        <color indexed="11"/>
      </right>
      <top style="thin">
        <color indexed="12"/>
      </top>
      <bottom style="dotted">
        <color indexed="12"/>
      </bottom>
      <diagonal/>
    </border>
    <border>
      <left style="medium">
        <color indexed="11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 style="dotted">
        <color indexed="12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 style="dotted">
        <color indexed="12"/>
      </left>
      <right style="medium">
        <color indexed="11"/>
      </right>
      <top style="dotted">
        <color indexed="12"/>
      </top>
      <bottom style="dotted">
        <color indexed="12"/>
      </bottom>
      <diagonal/>
    </border>
    <border>
      <left style="medium">
        <color indexed="11"/>
      </left>
      <right style="dotted">
        <color indexed="12"/>
      </right>
      <top style="dotted">
        <color indexed="12"/>
      </top>
      <bottom style="thin">
        <color indexed="12"/>
      </bottom>
      <diagonal/>
    </border>
    <border>
      <left style="dotted">
        <color indexed="12"/>
      </left>
      <right style="dotted">
        <color indexed="12"/>
      </right>
      <top style="dotted">
        <color indexed="12"/>
      </top>
      <bottom style="thin">
        <color indexed="12"/>
      </bottom>
      <diagonal/>
    </border>
    <border>
      <left style="dotted">
        <color indexed="12"/>
      </left>
      <right style="medium">
        <color indexed="11"/>
      </right>
      <top style="dotted">
        <color indexed="12"/>
      </top>
      <bottom style="thin">
        <color indexed="12"/>
      </bottom>
      <diagonal/>
    </border>
    <border>
      <left style="medium">
        <color indexed="11"/>
      </left>
      <right style="thin">
        <color indexed="12"/>
      </right>
      <top style="thin">
        <color indexed="12"/>
      </top>
      <bottom style="medium">
        <color indexed="1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1"/>
      </bottom>
      <diagonal/>
    </border>
    <border>
      <left style="thin">
        <color indexed="12"/>
      </left>
      <right style="medium">
        <color indexed="11"/>
      </right>
      <top style="thin">
        <color indexed="12"/>
      </top>
      <bottom style="medium">
        <color indexed="11"/>
      </bottom>
      <diagonal/>
    </border>
    <border>
      <left style="thin">
        <color indexed="15"/>
      </left>
      <right/>
      <top style="thin">
        <color indexed="15"/>
      </top>
      <bottom style="thin">
        <color indexed="16"/>
      </bottom>
      <diagonal/>
    </border>
    <border>
      <left/>
      <right/>
      <top style="thin">
        <color indexed="15"/>
      </top>
      <bottom style="thin">
        <color indexed="16"/>
      </bottom>
      <diagonal/>
    </border>
    <border>
      <left/>
      <right style="thin">
        <color indexed="15"/>
      </right>
      <top style="thin">
        <color indexed="15"/>
      </top>
      <bottom style="thin">
        <color indexed="16"/>
      </bottom>
      <diagonal/>
    </border>
    <border>
      <left style="thin">
        <color indexed="15"/>
      </left>
      <right style="thin">
        <color indexed="16"/>
      </right>
      <top style="thin">
        <color indexed="16"/>
      </top>
      <bottom style="thin">
        <color indexed="15"/>
      </bottom>
      <diagonal/>
    </border>
    <border>
      <left style="thin">
        <color indexed="16"/>
      </left>
      <right style="thin">
        <color indexed="15"/>
      </right>
      <top style="thin">
        <color indexed="16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6"/>
      </top>
      <bottom style="thin">
        <color indexed="15"/>
      </bottom>
      <diagonal/>
    </border>
    <border>
      <left style="thin">
        <color indexed="15"/>
      </left>
      <right style="thin">
        <color indexed="16"/>
      </right>
      <top style="thin">
        <color indexed="15"/>
      </top>
      <bottom style="thin">
        <color indexed="15"/>
      </bottom>
      <diagonal/>
    </border>
    <border>
      <left style="thin">
        <color indexed="16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8"/>
      </right>
      <top style="thin">
        <color indexed="15"/>
      </top>
      <bottom style="thin">
        <color indexed="15"/>
      </bottom>
      <diagonal/>
    </border>
    <border>
      <left style="thin">
        <color indexed="18"/>
      </left>
      <right style="thin">
        <color indexed="18"/>
      </right>
      <top style="thin">
        <color indexed="15"/>
      </top>
      <bottom style="thin">
        <color indexed="15"/>
      </bottom>
      <diagonal/>
    </border>
    <border>
      <left style="thin">
        <color indexed="18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medium">
        <color indexed="21"/>
      </left>
      <right style="thin">
        <color indexed="22"/>
      </right>
      <top style="medium">
        <color indexed="2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1"/>
      </top>
      <bottom style="medium">
        <color indexed="12"/>
      </bottom>
      <diagonal/>
    </border>
    <border>
      <left style="thin">
        <color indexed="22"/>
      </left>
      <right style="medium">
        <color indexed="21"/>
      </right>
      <top style="medium">
        <color indexed="21"/>
      </top>
      <bottom style="medium">
        <color indexed="12"/>
      </bottom>
      <diagonal/>
    </border>
    <border>
      <left style="medium">
        <color indexed="21"/>
      </left>
      <right style="medium">
        <color indexed="12"/>
      </right>
      <top style="thin">
        <color indexed="22"/>
      </top>
      <bottom style="thin">
        <color indexed="22"/>
      </bottom>
      <diagonal/>
    </border>
    <border>
      <left style="medium">
        <color indexed="12"/>
      </left>
      <right style="thin">
        <color indexed="9"/>
      </right>
      <top style="medium">
        <color indexed="1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1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12"/>
      </top>
      <bottom/>
      <diagonal/>
    </border>
    <border>
      <left style="thin">
        <color indexed="9"/>
      </left>
      <right style="medium">
        <color indexed="21"/>
      </right>
      <top style="medium">
        <color indexed="12"/>
      </top>
      <bottom style="thin">
        <color indexed="9"/>
      </bottom>
      <diagonal/>
    </border>
    <border>
      <left style="medium">
        <color indexed="12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21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12"/>
      </left>
      <right/>
      <top style="thin">
        <color indexed="9"/>
      </top>
      <bottom style="thin">
        <color indexed="28"/>
      </bottom>
      <diagonal/>
    </border>
    <border>
      <left/>
      <right/>
      <top style="thin">
        <color indexed="9"/>
      </top>
      <bottom style="thin">
        <color indexed="28"/>
      </bottom>
      <diagonal/>
    </border>
    <border>
      <left/>
      <right style="medium">
        <color indexed="21"/>
      </right>
      <top style="thin">
        <color indexed="9"/>
      </top>
      <bottom style="thin">
        <color indexed="28"/>
      </bottom>
      <diagonal/>
    </border>
    <border>
      <left style="medium">
        <color indexed="12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28"/>
      </left>
      <right style="medium">
        <color indexed="21"/>
      </right>
      <top style="thin">
        <color indexed="28"/>
      </top>
      <bottom style="thin">
        <color indexed="28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/>
      <diagonal/>
    </border>
    <border>
      <left style="thin">
        <color indexed="28"/>
      </left>
      <right style="medium">
        <color indexed="21"/>
      </right>
      <top style="thin">
        <color indexed="28"/>
      </top>
      <bottom/>
      <diagonal/>
    </border>
    <border>
      <left style="medium">
        <color indexed="12"/>
      </left>
      <right/>
      <top style="thin">
        <color indexed="28"/>
      </top>
      <bottom style="thin">
        <color indexed="28"/>
      </bottom>
      <diagonal/>
    </border>
    <border>
      <left/>
      <right/>
      <top/>
      <bottom style="thin">
        <color indexed="28"/>
      </bottom>
      <diagonal/>
    </border>
    <border>
      <left/>
      <right style="medium">
        <color indexed="21"/>
      </right>
      <top/>
      <bottom style="thin">
        <color indexed="28"/>
      </bottom>
      <diagonal/>
    </border>
    <border>
      <left/>
      <right/>
      <top/>
      <bottom/>
      <diagonal/>
    </border>
    <border>
      <left/>
      <right style="medium">
        <color indexed="21"/>
      </right>
      <top/>
      <bottom/>
      <diagonal/>
    </border>
    <border>
      <left style="medium">
        <color indexed="12"/>
      </left>
      <right style="thin">
        <color indexed="28"/>
      </right>
      <top style="thin">
        <color indexed="28"/>
      </top>
      <bottom style="thin">
        <color indexed="9"/>
      </bottom>
      <diagonal/>
    </border>
    <border>
      <left style="thin">
        <color indexed="28"/>
      </left>
      <right style="thin">
        <color indexed="28"/>
      </right>
      <top/>
      <bottom style="thin">
        <color indexed="28"/>
      </bottom>
      <diagonal/>
    </border>
    <border>
      <left style="thin">
        <color indexed="28"/>
      </left>
      <right style="medium">
        <color indexed="21"/>
      </right>
      <top/>
      <bottom/>
      <diagonal/>
    </border>
    <border>
      <left style="medium">
        <color indexed="12"/>
      </left>
      <right style="thin">
        <color indexed="28"/>
      </right>
      <top style="thin">
        <color indexed="9"/>
      </top>
      <bottom style="thin">
        <color indexed="9"/>
      </bottom>
      <diagonal/>
    </border>
    <border>
      <left style="thin">
        <color indexed="28"/>
      </left>
      <right style="medium">
        <color indexed="21"/>
      </right>
      <top/>
      <bottom style="thin">
        <color indexed="28"/>
      </bottom>
      <diagonal/>
    </border>
    <border>
      <left style="medium">
        <color indexed="21"/>
      </left>
      <right style="medium">
        <color indexed="12"/>
      </right>
      <top style="thin">
        <color indexed="22"/>
      </top>
      <bottom style="medium">
        <color indexed="21"/>
      </bottom>
      <diagonal/>
    </border>
    <border>
      <left style="medium">
        <color indexed="12"/>
      </left>
      <right style="thin">
        <color indexed="28"/>
      </right>
      <top style="thin">
        <color indexed="9"/>
      </top>
      <bottom style="medium">
        <color indexed="21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medium">
        <color indexed="21"/>
      </bottom>
      <diagonal/>
    </border>
    <border>
      <left style="thin">
        <color indexed="28"/>
      </left>
      <right style="medium">
        <color indexed="21"/>
      </right>
      <top style="thin">
        <color indexed="28"/>
      </top>
      <bottom style="medium">
        <color indexed="2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40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NumberFormat="1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3" borderId="7" xfId="0" applyFont="1" applyFill="1" applyBorder="1" applyAlignment="1">
      <alignment vertical="center" wrapText="1"/>
    </xf>
    <xf numFmtId="0" fontId="0" fillId="3" borderId="8" xfId="0" applyNumberFormat="1" applyFont="1" applyFill="1" applyBorder="1" applyAlignment="1">
      <alignment vertical="center" wrapText="1"/>
    </xf>
    <xf numFmtId="0" fontId="0" fillId="3" borderId="8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NumberFormat="1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3" borderId="10" xfId="0" applyFont="1" applyFill="1" applyBorder="1" applyAlignment="1">
      <alignment vertical="center" wrapText="1"/>
    </xf>
    <xf numFmtId="0" fontId="0" fillId="3" borderId="11" xfId="0" applyNumberFormat="1" applyFont="1" applyFill="1" applyBorder="1" applyAlignment="1">
      <alignment vertical="center" wrapText="1"/>
    </xf>
    <xf numFmtId="0" fontId="0" fillId="3" borderId="11" xfId="0" applyFont="1" applyFill="1" applyBorder="1" applyAlignment="1">
      <alignment vertical="center" wrapText="1"/>
    </xf>
    <xf numFmtId="0" fontId="0" fillId="3" borderId="12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1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top" wrapText="1"/>
    </xf>
    <xf numFmtId="49" fontId="4" fillId="5" borderId="16" xfId="0" applyNumberFormat="1" applyFont="1" applyFill="1" applyBorder="1" applyAlignment="1">
      <alignment vertical="center" wrapText="1"/>
    </xf>
    <xf numFmtId="49" fontId="4" fillId="5" borderId="17" xfId="0" applyNumberFormat="1" applyFont="1" applyFill="1" applyBorder="1" applyAlignment="1">
      <alignment horizontal="center" vertical="center" wrapText="1"/>
    </xf>
    <xf numFmtId="49" fontId="4" fillId="5" borderId="18" xfId="0" applyNumberFormat="1" applyFont="1" applyFill="1" applyBorder="1" applyAlignment="1">
      <alignment horizontal="center" vertical="center" wrapText="1"/>
    </xf>
    <xf numFmtId="49" fontId="4" fillId="6" borderId="19" xfId="0" applyNumberFormat="1" applyFont="1" applyFill="1" applyBorder="1" applyAlignment="1">
      <alignment vertical="center" wrapText="1"/>
    </xf>
    <xf numFmtId="49" fontId="5" fillId="0" borderId="20" xfId="0" applyNumberFormat="1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6" borderId="21" xfId="0" applyFont="1" applyFill="1" applyBorder="1" applyAlignment="1">
      <alignment vertical="center" wrapText="1"/>
    </xf>
    <xf numFmtId="49" fontId="4" fillId="6" borderId="22" xfId="0" applyNumberFormat="1" applyFont="1" applyFill="1" applyBorder="1" applyAlignment="1">
      <alignment vertical="center" wrapText="1"/>
    </xf>
    <xf numFmtId="49" fontId="5" fillId="7" borderId="23" xfId="0" applyNumberFormat="1" applyFont="1" applyFill="1" applyBorder="1" applyAlignment="1">
      <alignment vertical="center" wrapText="1"/>
    </xf>
    <xf numFmtId="0" fontId="5" fillId="7" borderId="24" xfId="0" applyFont="1" applyFill="1" applyBorder="1" applyAlignment="1">
      <alignment vertical="center" wrapText="1"/>
    </xf>
    <xf numFmtId="0" fontId="5" fillId="6" borderId="24" xfId="0" applyFont="1" applyFill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164" fontId="5" fillId="7" borderId="23" xfId="0" applyNumberFormat="1" applyFont="1" applyFill="1" applyBorder="1" applyAlignment="1">
      <alignment vertical="center" wrapText="1"/>
    </xf>
    <xf numFmtId="0" fontId="5" fillId="0" borderId="23" xfId="0" applyNumberFormat="1" applyFont="1" applyBorder="1" applyAlignment="1">
      <alignment vertical="center" wrapText="1"/>
    </xf>
    <xf numFmtId="165" fontId="5" fillId="7" borderId="23" xfId="0" applyNumberFormat="1" applyFont="1" applyFill="1" applyBorder="1" applyAlignment="1">
      <alignment vertical="center" wrapText="1"/>
    </xf>
    <xf numFmtId="3" fontId="5" fillId="0" borderId="23" xfId="0" applyNumberFormat="1" applyFont="1" applyBorder="1" applyAlignment="1">
      <alignment vertical="center" wrapText="1"/>
    </xf>
    <xf numFmtId="49" fontId="4" fillId="8" borderId="25" xfId="0" applyNumberFormat="1" applyFont="1" applyFill="1" applyBorder="1" applyAlignment="1">
      <alignment vertical="center" wrapText="1"/>
    </xf>
    <xf numFmtId="49" fontId="4" fillId="8" borderId="26" xfId="0" applyNumberFormat="1" applyFont="1" applyFill="1" applyBorder="1" applyAlignment="1">
      <alignment vertical="center" wrapText="1"/>
    </xf>
    <xf numFmtId="164" fontId="5" fillId="0" borderId="23" xfId="0" applyNumberFormat="1" applyFont="1" applyBorder="1" applyAlignment="1">
      <alignment vertical="center" wrapText="1"/>
    </xf>
    <xf numFmtId="0" fontId="5" fillId="7" borderId="23" xfId="0" applyNumberFormat="1" applyFont="1" applyFill="1" applyBorder="1" applyAlignment="1">
      <alignment vertical="center" wrapText="1"/>
    </xf>
    <xf numFmtId="165" fontId="5" fillId="0" borderId="23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horizontal="right" vertical="center" wrapText="1"/>
    </xf>
    <xf numFmtId="49" fontId="5" fillId="7" borderId="23" xfId="0" applyNumberFormat="1" applyFont="1" applyFill="1" applyBorder="1" applyAlignment="1">
      <alignment horizontal="right" vertical="center" wrapText="1"/>
    </xf>
    <xf numFmtId="0" fontId="5" fillId="7" borderId="23" xfId="0" applyFont="1" applyFill="1" applyBorder="1" applyAlignment="1">
      <alignment horizontal="right" vertical="center" wrapText="1"/>
    </xf>
    <xf numFmtId="0" fontId="4" fillId="8" borderId="26" xfId="0" applyFont="1" applyFill="1" applyBorder="1" applyAlignment="1">
      <alignment vertical="center" wrapText="1"/>
    </xf>
    <xf numFmtId="0" fontId="4" fillId="8" borderId="27" xfId="0" applyFont="1" applyFill="1" applyBorder="1" applyAlignment="1">
      <alignment vertical="center" wrapText="1"/>
    </xf>
    <xf numFmtId="165" fontId="6" fillId="7" borderId="23" xfId="0" applyNumberFormat="1" applyFont="1" applyFill="1" applyBorder="1" applyAlignment="1">
      <alignment horizontal="right" vertical="center" wrapText="1"/>
    </xf>
    <xf numFmtId="49" fontId="5" fillId="7" borderId="24" xfId="0" applyNumberFormat="1" applyFont="1" applyFill="1" applyBorder="1" applyAlignment="1">
      <alignment vertical="center" wrapText="1"/>
    </xf>
    <xf numFmtId="165" fontId="5" fillId="7" borderId="24" xfId="0" applyNumberFormat="1" applyFont="1" applyFill="1" applyBorder="1" applyAlignment="1">
      <alignment vertical="center" wrapText="1"/>
    </xf>
    <xf numFmtId="164" fontId="6" fillId="0" borderId="23" xfId="0" applyNumberFormat="1" applyFont="1" applyBorder="1" applyAlignment="1">
      <alignment horizontal="right" vertical="center" wrapText="1"/>
    </xf>
    <xf numFmtId="49" fontId="5" fillId="0" borderId="24" xfId="0" applyNumberFormat="1" applyFont="1" applyBorder="1" applyAlignment="1">
      <alignment vertical="center" wrapText="1"/>
    </xf>
    <xf numFmtId="164" fontId="5" fillId="0" borderId="24" xfId="0" applyNumberFormat="1" applyFont="1" applyBorder="1" applyAlignment="1">
      <alignment vertical="center" wrapText="1"/>
    </xf>
    <xf numFmtId="164" fontId="6" fillId="7" borderId="23" xfId="0" applyNumberFormat="1" applyFont="1" applyFill="1" applyBorder="1" applyAlignment="1">
      <alignment horizontal="right" vertical="center" wrapText="1"/>
    </xf>
    <xf numFmtId="164" fontId="5" fillId="7" borderId="24" xfId="0" applyNumberFormat="1" applyFont="1" applyFill="1" applyBorder="1" applyAlignment="1">
      <alignment vertical="center" wrapText="1"/>
    </xf>
    <xf numFmtId="0" fontId="7" fillId="0" borderId="0" xfId="0" applyNumberFormat="1" applyFont="1" applyAlignment="1">
      <alignment vertical="top" wrapText="1" readingOrder="1"/>
    </xf>
    <xf numFmtId="0" fontId="9" fillId="4" borderId="28" xfId="0" applyNumberFormat="1" applyFont="1" applyFill="1" applyBorder="1" applyAlignment="1">
      <alignment horizontal="center" vertical="center" wrapText="1" readingOrder="1"/>
    </xf>
    <xf numFmtId="49" fontId="9" fillId="4" borderId="29" xfId="0" applyNumberFormat="1" applyFont="1" applyFill="1" applyBorder="1" applyAlignment="1">
      <alignment horizontal="center" vertical="center" wrapText="1" readingOrder="1"/>
    </xf>
    <xf numFmtId="49" fontId="9" fillId="4" borderId="30" xfId="0" applyNumberFormat="1" applyFont="1" applyFill="1" applyBorder="1" applyAlignment="1">
      <alignment horizontal="center" vertical="center" wrapText="1" readingOrder="1"/>
    </xf>
    <xf numFmtId="0" fontId="9" fillId="4" borderId="31" xfId="0" applyNumberFormat="1" applyFont="1" applyFill="1" applyBorder="1" applyAlignment="1">
      <alignment horizontal="center" vertical="center" wrapText="1" readingOrder="1"/>
    </xf>
    <xf numFmtId="49" fontId="10" fillId="9" borderId="32" xfId="0" applyNumberFormat="1" applyFont="1" applyFill="1" applyBorder="1" applyAlignment="1">
      <alignment horizontal="left" vertical="center" wrapText="1" readingOrder="1"/>
    </xf>
    <xf numFmtId="0" fontId="10" fillId="10" borderId="33" xfId="0" applyNumberFormat="1" applyFont="1" applyFill="1" applyBorder="1" applyAlignment="1">
      <alignment horizontal="center" vertical="center" wrapText="1" readingOrder="1"/>
    </xf>
    <xf numFmtId="0" fontId="10" fillId="4" borderId="33" xfId="0" applyFont="1" applyFill="1" applyBorder="1" applyAlignment="1">
      <alignment horizontal="center" vertical="center" wrapText="1" readingOrder="1"/>
    </xf>
    <xf numFmtId="0" fontId="10" fillId="4" borderId="34" xfId="0" applyFont="1" applyFill="1" applyBorder="1" applyAlignment="1">
      <alignment horizontal="center" vertical="center" wrapText="1" readingOrder="1"/>
    </xf>
    <xf numFmtId="0" fontId="10" fillId="4" borderId="35" xfId="0" applyFont="1" applyFill="1" applyBorder="1" applyAlignment="1">
      <alignment horizontal="center" vertical="center" wrapText="1" readingOrder="1"/>
    </xf>
    <xf numFmtId="49" fontId="10" fillId="9" borderId="36" xfId="0" applyNumberFormat="1" applyFont="1" applyFill="1" applyBorder="1" applyAlignment="1">
      <alignment horizontal="left" vertical="center" wrapText="1" readingOrder="1"/>
    </xf>
    <xf numFmtId="0" fontId="10" fillId="10" borderId="37" xfId="0" applyNumberFormat="1" applyFont="1" applyFill="1" applyBorder="1" applyAlignment="1">
      <alignment horizontal="center" vertical="center" wrapText="1" readingOrder="1"/>
    </xf>
    <xf numFmtId="4" fontId="10" fillId="4" borderId="38" xfId="0" applyNumberFormat="1" applyFont="1" applyFill="1" applyBorder="1" applyAlignment="1">
      <alignment horizontal="center" vertical="center" wrapText="1" readingOrder="1"/>
    </xf>
    <xf numFmtId="165" fontId="12" fillId="4" borderId="41" xfId="0" applyNumberFormat="1" applyFont="1" applyFill="1" applyBorder="1" applyAlignment="1">
      <alignment horizontal="left" vertical="center" wrapText="1" readingOrder="1"/>
    </xf>
    <xf numFmtId="4" fontId="10" fillId="4" borderId="42" xfId="0" applyNumberFormat="1" applyFont="1" applyFill="1" applyBorder="1" applyAlignment="1">
      <alignment horizontal="center" vertical="center" wrapText="1" readingOrder="1"/>
    </xf>
    <xf numFmtId="4" fontId="10" fillId="4" borderId="37" xfId="0" applyNumberFormat="1" applyFont="1" applyFill="1" applyBorder="1" applyAlignment="1">
      <alignment horizontal="center" vertical="center" wrapText="1" readingOrder="1"/>
    </xf>
    <xf numFmtId="4" fontId="10" fillId="4" borderId="43" xfId="0" applyNumberFormat="1" applyFont="1" applyFill="1" applyBorder="1" applyAlignment="1">
      <alignment horizontal="center" vertical="center" wrapText="1" readingOrder="1"/>
    </xf>
    <xf numFmtId="0" fontId="10" fillId="4" borderId="38" xfId="0" applyFont="1" applyFill="1" applyBorder="1" applyAlignment="1">
      <alignment horizontal="center" vertical="center" wrapText="1" readingOrder="1"/>
    </xf>
    <xf numFmtId="166" fontId="12" fillId="4" borderId="38" xfId="0" applyNumberFormat="1" applyFont="1" applyFill="1" applyBorder="1" applyAlignment="1">
      <alignment horizontal="left" vertical="center" wrapText="1" readingOrder="1"/>
    </xf>
    <xf numFmtId="0" fontId="12" fillId="4" borderId="46" xfId="0" applyFont="1" applyFill="1" applyBorder="1" applyAlignment="1">
      <alignment horizontal="left" vertical="center" wrapText="1" readingOrder="1"/>
    </xf>
    <xf numFmtId="0" fontId="10" fillId="4" borderId="42" xfId="0" applyFont="1" applyFill="1" applyBorder="1" applyAlignment="1">
      <alignment horizontal="center" vertical="center" wrapText="1" readingOrder="1"/>
    </xf>
    <xf numFmtId="0" fontId="10" fillId="4" borderId="37" xfId="0" applyFont="1" applyFill="1" applyBorder="1" applyAlignment="1">
      <alignment horizontal="center" vertical="center" wrapText="1" readingOrder="1"/>
    </xf>
    <xf numFmtId="0" fontId="10" fillId="4" borderId="43" xfId="0" applyFont="1" applyFill="1" applyBorder="1" applyAlignment="1">
      <alignment horizontal="center" vertical="center" wrapText="1" readingOrder="1"/>
    </xf>
    <xf numFmtId="0" fontId="12" fillId="4" borderId="49" xfId="0" applyFont="1" applyFill="1" applyBorder="1" applyAlignment="1">
      <alignment horizontal="left" vertical="center" wrapText="1" readingOrder="1"/>
    </xf>
    <xf numFmtId="0" fontId="10" fillId="4" borderId="40" xfId="0" applyFont="1" applyFill="1" applyBorder="1" applyAlignment="1">
      <alignment horizontal="center" vertical="center" wrapText="1" readingOrder="1"/>
    </xf>
    <xf numFmtId="0" fontId="10" fillId="12" borderId="37" xfId="0" applyNumberFormat="1" applyFont="1" applyFill="1" applyBorder="1" applyAlignment="1">
      <alignment horizontal="center" vertical="center" wrapText="1" readingOrder="1"/>
    </xf>
    <xf numFmtId="0" fontId="10" fillId="9" borderId="37" xfId="0" applyNumberFormat="1" applyFont="1" applyFill="1" applyBorder="1" applyAlignment="1">
      <alignment horizontal="center" vertical="center" wrapText="1" readingOrder="1"/>
    </xf>
    <xf numFmtId="0" fontId="10" fillId="9" borderId="43" xfId="0" applyNumberFormat="1" applyFont="1" applyFill="1" applyBorder="1" applyAlignment="1">
      <alignment horizontal="center" vertical="center" wrapText="1" readingOrder="1"/>
    </xf>
    <xf numFmtId="49" fontId="10" fillId="11" borderId="36" xfId="0" applyNumberFormat="1" applyFont="1" applyFill="1" applyBorder="1" applyAlignment="1">
      <alignment horizontal="left" vertical="center" wrapText="1" readingOrder="1"/>
    </xf>
    <xf numFmtId="1" fontId="10" fillId="12" borderId="37" xfId="0" applyNumberFormat="1" applyFont="1" applyFill="1" applyBorder="1" applyAlignment="1">
      <alignment horizontal="center" vertical="center" wrapText="1" readingOrder="1"/>
    </xf>
    <xf numFmtId="1" fontId="10" fillId="9" borderId="37" xfId="0" applyNumberFormat="1" applyFont="1" applyFill="1" applyBorder="1" applyAlignment="1">
      <alignment horizontal="center" vertical="center" wrapText="1" readingOrder="1"/>
    </xf>
    <xf numFmtId="1" fontId="10" fillId="9" borderId="43" xfId="0" applyNumberFormat="1" applyFont="1" applyFill="1" applyBorder="1" applyAlignment="1">
      <alignment horizontal="center" vertical="center" wrapText="1" readingOrder="1"/>
    </xf>
    <xf numFmtId="164" fontId="10" fillId="9" borderId="37" xfId="0" applyNumberFormat="1" applyFont="1" applyFill="1" applyBorder="1" applyAlignment="1">
      <alignment horizontal="center" vertical="center" wrapText="1" readingOrder="1"/>
    </xf>
    <xf numFmtId="164" fontId="10" fillId="9" borderId="43" xfId="0" applyNumberFormat="1" applyFont="1" applyFill="1" applyBorder="1" applyAlignment="1">
      <alignment horizontal="center" vertical="center" wrapText="1" readingOrder="1"/>
    </xf>
    <xf numFmtId="2" fontId="10" fillId="9" borderId="37" xfId="0" applyNumberFormat="1" applyFont="1" applyFill="1" applyBorder="1" applyAlignment="1">
      <alignment horizontal="center" vertical="center" wrapText="1" readingOrder="1"/>
    </xf>
    <xf numFmtId="167" fontId="10" fillId="9" borderId="37" xfId="0" applyNumberFormat="1" applyFont="1" applyFill="1" applyBorder="1" applyAlignment="1">
      <alignment horizontal="center" vertical="center" wrapText="1" readingOrder="1"/>
    </xf>
    <xf numFmtId="167" fontId="10" fillId="9" borderId="43" xfId="0" applyNumberFormat="1" applyFont="1" applyFill="1" applyBorder="1" applyAlignment="1">
      <alignment horizontal="center" vertical="center" wrapText="1" readingOrder="1"/>
    </xf>
    <xf numFmtId="49" fontId="9" fillId="13" borderId="50" xfId="0" applyNumberFormat="1" applyFont="1" applyFill="1" applyBorder="1" applyAlignment="1">
      <alignment horizontal="left" vertical="center" wrapText="1" readingOrder="1"/>
    </xf>
    <xf numFmtId="0" fontId="14" fillId="13" borderId="51" xfId="0" applyFont="1" applyFill="1" applyBorder="1" applyAlignment="1">
      <alignment vertical="center" wrapText="1" readingOrder="1"/>
    </xf>
    <xf numFmtId="0" fontId="14" fillId="13" borderId="52" xfId="0" applyFont="1" applyFill="1" applyBorder="1" applyAlignment="1">
      <alignment vertical="center" wrapText="1" readingOrder="1"/>
    </xf>
    <xf numFmtId="49" fontId="9" fillId="4" borderId="53" xfId="0" applyNumberFormat="1" applyFont="1" applyFill="1" applyBorder="1" applyAlignment="1">
      <alignment horizontal="left" vertical="center" wrapText="1" readingOrder="1"/>
    </xf>
    <xf numFmtId="165" fontId="7" fillId="4" borderId="54" xfId="0" applyNumberFormat="1" applyFont="1" applyFill="1" applyBorder="1" applyAlignment="1">
      <alignment vertical="center" wrapText="1" readingOrder="1"/>
    </xf>
    <xf numFmtId="165" fontId="7" fillId="4" borderId="55" xfId="0" applyNumberFormat="1" applyFont="1" applyFill="1" applyBorder="1" applyAlignment="1">
      <alignment vertical="center" wrapText="1" readingOrder="1"/>
    </xf>
    <xf numFmtId="165" fontId="7" fillId="4" borderId="56" xfId="0" applyNumberFormat="1" applyFont="1" applyFill="1" applyBorder="1" applyAlignment="1">
      <alignment vertical="center" wrapText="1" readingOrder="1"/>
    </xf>
    <xf numFmtId="165" fontId="7" fillId="4" borderId="57" xfId="0" applyNumberFormat="1" applyFont="1" applyFill="1" applyBorder="1" applyAlignment="1">
      <alignment vertical="center" wrapText="1" readingOrder="1"/>
    </xf>
    <xf numFmtId="49" fontId="9" fillId="13" borderId="58" xfId="0" applyNumberFormat="1" applyFont="1" applyFill="1" applyBorder="1" applyAlignment="1">
      <alignment horizontal="left" vertical="center" wrapText="1" readingOrder="1"/>
    </xf>
    <xf numFmtId="0" fontId="14" fillId="13" borderId="59" xfId="0" applyFont="1" applyFill="1" applyBorder="1" applyAlignment="1">
      <alignment vertical="center" wrapText="1" readingOrder="1"/>
    </xf>
    <xf numFmtId="0" fontId="14" fillId="13" borderId="60" xfId="0" applyFont="1" applyFill="1" applyBorder="1" applyAlignment="1">
      <alignment vertical="center" wrapText="1" readingOrder="1"/>
    </xf>
    <xf numFmtId="0" fontId="14" fillId="13" borderId="61" xfId="0" applyFont="1" applyFill="1" applyBorder="1" applyAlignment="1">
      <alignment vertical="center" wrapText="1" readingOrder="1"/>
    </xf>
    <xf numFmtId="0" fontId="14" fillId="13" borderId="62" xfId="0" applyFont="1" applyFill="1" applyBorder="1" applyAlignment="1">
      <alignment vertical="center" wrapText="1" readingOrder="1"/>
    </xf>
    <xf numFmtId="49" fontId="10" fillId="11" borderId="63" xfId="0" applyNumberFormat="1" applyFont="1" applyFill="1" applyBorder="1" applyAlignment="1">
      <alignment horizontal="left" vertical="center" wrapText="1" readingOrder="1"/>
    </xf>
    <xf numFmtId="165" fontId="7" fillId="14" borderId="64" xfId="0" applyNumberFormat="1" applyFont="1" applyFill="1" applyBorder="1" applyAlignment="1">
      <alignment vertical="center" wrapText="1" readingOrder="1"/>
    </xf>
    <xf numFmtId="165" fontId="7" fillId="14" borderId="65" xfId="0" applyNumberFormat="1" applyFont="1" applyFill="1" applyBorder="1" applyAlignment="1">
      <alignment vertical="center" wrapText="1" readingOrder="1"/>
    </xf>
    <xf numFmtId="49" fontId="10" fillId="11" borderId="66" xfId="0" applyNumberFormat="1" applyFont="1" applyFill="1" applyBorder="1" applyAlignment="1">
      <alignment horizontal="left" vertical="center" wrapText="1" readingOrder="1"/>
    </xf>
    <xf numFmtId="165" fontId="7" fillId="14" borderId="54" xfId="0" applyNumberFormat="1" applyFont="1" applyFill="1" applyBorder="1" applyAlignment="1">
      <alignment vertical="center" wrapText="1" readingOrder="1"/>
    </xf>
    <xf numFmtId="165" fontId="7" fillId="14" borderId="67" xfId="0" applyNumberFormat="1" applyFont="1" applyFill="1" applyBorder="1" applyAlignment="1">
      <alignment vertical="center" wrapText="1" readingOrder="1"/>
    </xf>
    <xf numFmtId="0" fontId="9" fillId="4" borderId="68" xfId="0" applyNumberFormat="1" applyFont="1" applyFill="1" applyBorder="1" applyAlignment="1">
      <alignment horizontal="center" vertical="center" wrapText="1" readingOrder="1"/>
    </xf>
    <xf numFmtId="49" fontId="10" fillId="11" borderId="69" xfId="0" applyNumberFormat="1" applyFont="1" applyFill="1" applyBorder="1" applyAlignment="1">
      <alignment horizontal="left" vertical="center" wrapText="1" readingOrder="1"/>
    </xf>
    <xf numFmtId="165" fontId="17" fillId="14" borderId="70" xfId="0" applyNumberFormat="1" applyFont="1" applyFill="1" applyBorder="1" applyAlignment="1">
      <alignment vertical="center" wrapText="1" readingOrder="1"/>
    </xf>
    <xf numFmtId="165" fontId="7" fillId="14" borderId="70" xfId="0" applyNumberFormat="1" applyFont="1" applyFill="1" applyBorder="1" applyAlignment="1">
      <alignment vertical="center" wrapText="1" readingOrder="1"/>
    </xf>
    <xf numFmtId="165" fontId="7" fillId="14" borderId="71" xfId="0" applyNumberFormat="1" applyFont="1" applyFill="1" applyBorder="1" applyAlignment="1">
      <alignment vertical="center" wrapText="1" readingOrder="1"/>
    </xf>
    <xf numFmtId="0" fontId="1" fillId="0" borderId="0" xfId="0" applyFont="1" applyAlignment="1">
      <alignment horizontal="center" vertical="center"/>
    </xf>
    <xf numFmtId="49" fontId="3" fillId="4" borderId="13" xfId="0" applyNumberFormat="1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49" fontId="4" fillId="8" borderId="26" xfId="0" applyNumberFormat="1" applyFont="1" applyFill="1" applyBorder="1" applyAlignment="1">
      <alignment vertical="center" wrapText="1"/>
    </xf>
    <xf numFmtId="0" fontId="0" fillId="7" borderId="26" xfId="0" applyFont="1" applyFill="1" applyBorder="1" applyAlignment="1">
      <alignment vertical="top" wrapText="1"/>
    </xf>
    <xf numFmtId="0" fontId="0" fillId="7" borderId="27" xfId="0" applyFont="1" applyFill="1" applyBorder="1" applyAlignment="1">
      <alignment vertical="top" wrapText="1"/>
    </xf>
    <xf numFmtId="49" fontId="4" fillId="6" borderId="22" xfId="0" applyNumberFormat="1" applyFont="1" applyFill="1" applyBorder="1" applyAlignment="1">
      <alignment vertical="center" wrapText="1"/>
    </xf>
    <xf numFmtId="0" fontId="2" fillId="6" borderId="22" xfId="0" applyFont="1" applyFill="1" applyBorder="1" applyAlignment="1">
      <alignment vertical="top" wrapText="1"/>
    </xf>
    <xf numFmtId="0" fontId="8" fillId="0" borderId="0" xfId="0" applyFont="1" applyAlignment="1">
      <alignment vertical="center"/>
    </xf>
    <xf numFmtId="0" fontId="11" fillId="4" borderId="47" xfId="0" applyFont="1" applyFill="1" applyBorder="1" applyAlignment="1">
      <alignment horizontal="right" vertical="center" wrapText="1" readingOrder="1"/>
    </xf>
    <xf numFmtId="0" fontId="7" fillId="4" borderId="48" xfId="0" applyFont="1" applyFill="1" applyBorder="1" applyAlignment="1">
      <alignment vertical="top" wrapText="1" readingOrder="1"/>
    </xf>
    <xf numFmtId="0" fontId="11" fillId="4" borderId="44" xfId="0" applyFont="1" applyFill="1" applyBorder="1" applyAlignment="1">
      <alignment horizontal="right" vertical="center" wrapText="1" readingOrder="1"/>
    </xf>
    <xf numFmtId="0" fontId="7" fillId="4" borderId="45" xfId="0" applyFont="1" applyFill="1" applyBorder="1" applyAlignment="1">
      <alignment vertical="top" wrapText="1" readingOrder="1"/>
    </xf>
    <xf numFmtId="0" fontId="11" fillId="4" borderId="42" xfId="0" applyFont="1" applyFill="1" applyBorder="1" applyAlignment="1">
      <alignment horizontal="right" vertical="center" wrapText="1" readingOrder="1"/>
    </xf>
    <xf numFmtId="0" fontId="10" fillId="11" borderId="37" xfId="0" applyFont="1" applyFill="1" applyBorder="1" applyAlignment="1">
      <alignment horizontal="center" vertical="top" wrapText="1" readingOrder="1"/>
    </xf>
    <xf numFmtId="0" fontId="11" fillId="4" borderId="39" xfId="0" applyFont="1" applyFill="1" applyBorder="1" applyAlignment="1">
      <alignment horizontal="right" vertical="center" wrapText="1" readingOrder="1"/>
    </xf>
    <xf numFmtId="0" fontId="10" fillId="11" borderId="40" xfId="0" applyFont="1" applyFill="1" applyBorder="1" applyAlignment="1">
      <alignment horizontal="center" vertical="top" wrapText="1" readingOrder="1"/>
    </xf>
    <xf numFmtId="0" fontId="0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3F3F3F"/>
      <rgbColor rgb="FF424242"/>
      <rgbColor rgb="FF7F7F7F"/>
      <rgbColor rgb="FFECECEC"/>
      <rgbColor rgb="FF578625"/>
      <rgbColor rgb="FFE9E9E9"/>
      <rgbColor rgb="FFA9A9A9"/>
      <rgbColor rgb="FFEEEEEE"/>
      <rgbColor rgb="FFFF9300"/>
      <rgbColor rgb="FFFF2600"/>
      <rgbColor rgb="FF1D300D"/>
      <rgbColor rgb="FF797979"/>
      <rgbColor rgb="FF6C6C6C"/>
      <rgbColor rgb="FFD8501B"/>
      <rgbColor rgb="FF5A5754"/>
      <rgbColor rgb="FF3B3D3C"/>
      <rgbColor rgb="FF4D4D4D"/>
      <rgbColor rgb="FF9A9A9A"/>
      <rgbColor rgb="FFB3B3B3"/>
      <rgbColor rgb="FFE6E6E6"/>
      <rgbColor rgb="FFFED1CF"/>
      <rgbColor rgb="FFFF2F92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15"/>
  <sheetViews>
    <sheetView showGridLines="0" tabSelected="1" workbookViewId="0">
      <pane ySplit="2" topLeftCell="A3" activePane="bottomLeft" state="frozen"/>
      <selection pane="bottomLeft" activeCell="C18" sqref="C18"/>
    </sheetView>
  </sheetViews>
  <sheetFormatPr baseColWidth="10" defaultColWidth="16.33203125" defaultRowHeight="18" customHeight="1" x14ac:dyDescent="0"/>
  <cols>
    <col min="1" max="1" width="22.6640625" style="1" customWidth="1"/>
    <col min="2" max="2" width="8.33203125" style="1" customWidth="1"/>
    <col min="3" max="3" width="21.1640625" style="1" customWidth="1"/>
    <col min="4" max="4" width="13" style="1" customWidth="1"/>
    <col min="5" max="6" width="22.83203125" style="1" customWidth="1"/>
    <col min="7" max="256" width="16.33203125" style="1" customWidth="1"/>
  </cols>
  <sheetData>
    <row r="1" spans="1:6" ht="28" customHeight="1">
      <c r="A1" s="120" t="s">
        <v>0</v>
      </c>
      <c r="B1" s="120"/>
      <c r="C1" s="120"/>
      <c r="D1" s="120"/>
      <c r="E1" s="120"/>
      <c r="F1" s="120"/>
    </row>
    <row r="2" spans="1:6" ht="33.25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pans="1:6" ht="20.5" customHeight="1">
      <c r="A3" s="5"/>
      <c r="B3" s="6"/>
      <c r="C3" s="6"/>
      <c r="D3" s="7"/>
      <c r="E3" s="7"/>
      <c r="F3" s="8"/>
    </row>
    <row r="4" spans="1:6" ht="20.5" customHeight="1">
      <c r="A4" s="9"/>
      <c r="B4" s="10"/>
      <c r="C4" s="10"/>
      <c r="D4" s="11"/>
      <c r="E4" s="11"/>
      <c r="F4" s="12"/>
    </row>
    <row r="5" spans="1:6" ht="20.5" customHeight="1">
      <c r="A5" s="13"/>
      <c r="B5" s="14"/>
      <c r="C5" s="14"/>
      <c r="D5" s="15"/>
      <c r="E5" s="15"/>
      <c r="F5" s="16"/>
    </row>
    <row r="6" spans="1:6" ht="20.5" customHeight="1">
      <c r="A6" s="9"/>
      <c r="B6" s="10"/>
      <c r="C6" s="10"/>
      <c r="D6" s="11"/>
      <c r="E6" s="11"/>
      <c r="F6" s="12"/>
    </row>
    <row r="7" spans="1:6" ht="20.5" customHeight="1">
      <c r="A7" s="13"/>
      <c r="B7" s="14"/>
      <c r="C7" s="14"/>
      <c r="D7" s="15"/>
      <c r="E7" s="15"/>
      <c r="F7" s="16"/>
    </row>
    <row r="8" spans="1:6" ht="20.5" customHeight="1">
      <c r="A8" s="17"/>
      <c r="B8" s="18"/>
      <c r="C8" s="18"/>
      <c r="D8" s="19"/>
      <c r="E8" s="19"/>
      <c r="F8" s="20"/>
    </row>
    <row r="9" spans="1:6" ht="21.25" customHeight="1">
      <c r="A9" s="121" t="s">
        <v>7</v>
      </c>
      <c r="B9" s="122"/>
      <c r="C9" s="122"/>
      <c r="D9" s="122"/>
      <c r="E9" s="21"/>
      <c r="F9" s="22" t="s">
        <v>8</v>
      </c>
    </row>
    <row r="12" spans="1:6" ht="18" customHeight="1">
      <c r="A12" s="138" t="s">
        <v>93</v>
      </c>
      <c r="B12" s="139"/>
      <c r="C12" s="139"/>
      <c r="D12" s="139"/>
      <c r="E12" s="139"/>
      <c r="F12" s="139"/>
    </row>
    <row r="13" spans="1:6" ht="18" customHeight="1">
      <c r="A13" s="139"/>
      <c r="B13" s="139"/>
      <c r="C13" s="139"/>
      <c r="D13" s="139"/>
      <c r="E13" s="139"/>
      <c r="F13" s="139"/>
    </row>
    <row r="14" spans="1:6" ht="18" customHeight="1">
      <c r="A14" s="139"/>
      <c r="B14" s="139"/>
      <c r="C14" s="139"/>
      <c r="D14" s="139"/>
      <c r="E14" s="139"/>
      <c r="F14" s="139"/>
    </row>
    <row r="15" spans="1:6" ht="18" customHeight="1">
      <c r="A15" s="139"/>
      <c r="B15" s="139"/>
      <c r="C15" s="139"/>
      <c r="D15" s="139"/>
      <c r="E15" s="139"/>
      <c r="F15" s="139"/>
    </row>
  </sheetData>
  <mergeCells count="3">
    <mergeCell ref="A1:F1"/>
    <mergeCell ref="A9:D9"/>
    <mergeCell ref="A12:F15"/>
  </mergeCells>
  <pageMargins left="0.5" right="0.5" top="0.75" bottom="0.75" header="0.27777800000000002" footer="0.27777800000000002"/>
  <pageSetup orientation="portrait"/>
  <headerFooter>
    <oddFooter>&amp;C&amp;"Helvetica,Regular"&amp;12&amp;K000000&amp;P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26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C3" sqref="C3"/>
    </sheetView>
  </sheetViews>
  <sheetFormatPr baseColWidth="10" defaultColWidth="16.33203125" defaultRowHeight="18" customHeight="1" x14ac:dyDescent="0"/>
  <cols>
    <col min="1" max="1" width="1.6640625" style="23" customWidth="1"/>
    <col min="2" max="2" width="52.33203125" style="23" customWidth="1"/>
    <col min="3" max="3" width="18.33203125" style="23" customWidth="1"/>
    <col min="4" max="9" width="11.6640625" style="23" customWidth="1"/>
    <col min="10" max="10" width="13.83203125" style="23" customWidth="1"/>
    <col min="11" max="256" width="16.33203125" style="23" customWidth="1"/>
  </cols>
  <sheetData>
    <row r="1" spans="2:10" ht="28" customHeight="1">
      <c r="B1" s="123" t="s">
        <v>9</v>
      </c>
      <c r="C1" s="123"/>
      <c r="D1" s="123"/>
      <c r="E1" s="123"/>
      <c r="F1" s="123"/>
      <c r="G1" s="123"/>
      <c r="H1" s="123"/>
      <c r="I1" s="123"/>
      <c r="J1" s="123"/>
    </row>
    <row r="2" spans="2:10" ht="18.5" customHeight="1">
      <c r="B2" s="24" t="s">
        <v>10</v>
      </c>
      <c r="C2" s="25" t="s">
        <v>11</v>
      </c>
      <c r="D2" s="25" t="s">
        <v>12</v>
      </c>
      <c r="E2" s="25" t="s">
        <v>13</v>
      </c>
      <c r="F2" s="25" t="s">
        <v>14</v>
      </c>
      <c r="G2" s="25" t="s">
        <v>15</v>
      </c>
      <c r="H2" s="25" t="s">
        <v>16</v>
      </c>
      <c r="I2" s="25" t="s">
        <v>17</v>
      </c>
      <c r="J2" s="26" t="s">
        <v>18</v>
      </c>
    </row>
    <row r="3" spans="2:10" ht="18.5" customHeight="1">
      <c r="B3" s="27" t="s">
        <v>19</v>
      </c>
      <c r="C3" s="28" t="s">
        <v>20</v>
      </c>
      <c r="D3" s="29"/>
      <c r="E3" s="29"/>
      <c r="F3" s="29"/>
      <c r="G3" s="29"/>
      <c r="H3" s="29"/>
      <c r="I3" s="29"/>
      <c r="J3" s="30"/>
    </row>
    <row r="4" spans="2:10" ht="18.25" customHeight="1">
      <c r="B4" s="31" t="s">
        <v>21</v>
      </c>
      <c r="C4" s="32" t="s">
        <v>22</v>
      </c>
      <c r="D4" s="33"/>
      <c r="E4" s="33"/>
      <c r="F4" s="33"/>
      <c r="G4" s="33"/>
      <c r="H4" s="33"/>
      <c r="I4" s="33"/>
      <c r="J4" s="34"/>
    </row>
    <row r="5" spans="2:10" ht="18.25" customHeight="1">
      <c r="B5" s="31" t="s">
        <v>23</v>
      </c>
      <c r="C5" s="35" t="s">
        <v>24</v>
      </c>
      <c r="D5" s="36"/>
      <c r="E5" s="36"/>
      <c r="F5" s="36"/>
      <c r="G5" s="36"/>
      <c r="H5" s="36"/>
      <c r="I5" s="36"/>
      <c r="J5" s="34"/>
    </row>
    <row r="6" spans="2:10" ht="28.25" customHeight="1">
      <c r="B6" s="31" t="s">
        <v>25</v>
      </c>
      <c r="C6" s="32" t="s">
        <v>26</v>
      </c>
      <c r="D6" s="33"/>
      <c r="E6" s="33"/>
      <c r="F6" s="33"/>
      <c r="G6" s="33"/>
      <c r="H6" s="33"/>
      <c r="I6" s="33"/>
      <c r="J6" s="34"/>
    </row>
    <row r="7" spans="2:10" ht="18.25" customHeight="1">
      <c r="B7" s="31" t="s">
        <v>27</v>
      </c>
      <c r="C7" s="35" t="s">
        <v>28</v>
      </c>
      <c r="D7" s="36"/>
      <c r="E7" s="36"/>
      <c r="F7" s="36"/>
      <c r="G7" s="36"/>
      <c r="H7" s="36"/>
      <c r="I7" s="36"/>
      <c r="J7" s="34"/>
    </row>
    <row r="8" spans="2:10" ht="28.25" customHeight="1">
      <c r="B8" s="31" t="s">
        <v>29</v>
      </c>
      <c r="C8" s="37">
        <v>600000</v>
      </c>
      <c r="D8" s="33"/>
      <c r="E8" s="33"/>
      <c r="F8" s="33"/>
      <c r="G8" s="33"/>
      <c r="H8" s="33"/>
      <c r="I8" s="33"/>
      <c r="J8" s="34"/>
    </row>
    <row r="9" spans="2:10" ht="18.25" customHeight="1">
      <c r="B9" s="31" t="s">
        <v>30</v>
      </c>
      <c r="C9" s="38">
        <v>2016</v>
      </c>
      <c r="D9" s="36"/>
      <c r="E9" s="36"/>
      <c r="F9" s="36"/>
      <c r="G9" s="36"/>
      <c r="H9" s="36"/>
      <c r="I9" s="36"/>
      <c r="J9" s="34"/>
    </row>
    <row r="10" spans="2:10" ht="18.25" customHeight="1">
      <c r="B10" s="31" t="s">
        <v>31</v>
      </c>
      <c r="C10" s="39">
        <f>C8*0.15</f>
        <v>90000</v>
      </c>
      <c r="D10" s="33"/>
      <c r="E10" s="33"/>
      <c r="F10" s="33"/>
      <c r="G10" s="33"/>
      <c r="H10" s="33"/>
      <c r="I10" s="33"/>
      <c r="J10" s="34"/>
    </row>
    <row r="11" spans="2:10" ht="18.25" customHeight="1">
      <c r="B11" s="31" t="s">
        <v>32</v>
      </c>
      <c r="C11" s="38">
        <v>2018</v>
      </c>
      <c r="D11" s="36"/>
      <c r="E11" s="36"/>
      <c r="F11" s="36"/>
      <c r="G11" s="36"/>
      <c r="H11" s="36"/>
      <c r="I11" s="36"/>
      <c r="J11" s="34"/>
    </row>
    <row r="12" spans="2:10" ht="18.25" customHeight="1">
      <c r="B12" s="31" t="s">
        <v>33</v>
      </c>
      <c r="C12" s="32" t="s">
        <v>34</v>
      </c>
      <c r="D12" s="33"/>
      <c r="E12" s="33"/>
      <c r="F12" s="33"/>
      <c r="G12" s="33"/>
      <c r="H12" s="33"/>
      <c r="I12" s="33"/>
      <c r="J12" s="34"/>
    </row>
    <row r="13" spans="2:10" ht="18.25" customHeight="1">
      <c r="B13" s="31" t="s">
        <v>35</v>
      </c>
      <c r="C13" s="40">
        <v>4</v>
      </c>
      <c r="D13" s="36"/>
      <c r="E13" s="36"/>
      <c r="F13" s="36"/>
      <c r="G13" s="36"/>
      <c r="H13" s="36"/>
      <c r="I13" s="36"/>
      <c r="J13" s="34"/>
    </row>
    <row r="14" spans="2:10" ht="18.25" customHeight="1">
      <c r="B14" s="41" t="s">
        <v>36</v>
      </c>
      <c r="C14" s="124" t="s">
        <v>37</v>
      </c>
      <c r="D14" s="125"/>
      <c r="E14" s="125"/>
      <c r="F14" s="125"/>
      <c r="G14" s="125"/>
      <c r="H14" s="125"/>
      <c r="I14" s="125"/>
      <c r="J14" s="126"/>
    </row>
    <row r="15" spans="2:10" ht="18.25" customHeight="1">
      <c r="B15" s="31" t="s">
        <v>38</v>
      </c>
      <c r="C15" s="43">
        <v>150000</v>
      </c>
      <c r="D15" s="36"/>
      <c r="E15" s="36"/>
      <c r="F15" s="36"/>
      <c r="G15" s="36"/>
      <c r="H15" s="36"/>
      <c r="I15" s="36"/>
      <c r="J15" s="34"/>
    </row>
    <row r="16" spans="2:10" ht="18.25" customHeight="1">
      <c r="B16" s="31" t="s">
        <v>39</v>
      </c>
      <c r="C16" s="44">
        <v>15</v>
      </c>
      <c r="D16" s="33"/>
      <c r="E16" s="33"/>
      <c r="F16" s="33"/>
      <c r="G16" s="33"/>
      <c r="H16" s="33"/>
      <c r="I16" s="33"/>
      <c r="J16" s="34"/>
    </row>
    <row r="17" spans="2:10" ht="18.25" customHeight="1">
      <c r="B17" s="31" t="s">
        <v>40</v>
      </c>
      <c r="C17" s="45">
        <v>1000</v>
      </c>
      <c r="D17" s="36"/>
      <c r="E17" s="36"/>
      <c r="F17" s="36"/>
      <c r="G17" s="36"/>
      <c r="H17" s="36"/>
      <c r="I17" s="36"/>
      <c r="J17" s="34"/>
    </row>
    <row r="18" spans="2:10" ht="18.25" customHeight="1">
      <c r="B18" s="31" t="s">
        <v>41</v>
      </c>
      <c r="C18" s="39">
        <v>95000</v>
      </c>
      <c r="D18" s="33"/>
      <c r="E18" s="33"/>
      <c r="F18" s="33"/>
      <c r="G18" s="33"/>
      <c r="H18" s="33"/>
      <c r="I18" s="33"/>
      <c r="J18" s="34"/>
    </row>
    <row r="19" spans="2:10" ht="18.25" customHeight="1">
      <c r="B19" s="127" t="s">
        <v>42</v>
      </c>
      <c r="C19" s="46" t="s">
        <v>43</v>
      </c>
      <c r="D19" s="36"/>
      <c r="E19" s="36"/>
      <c r="F19" s="36"/>
      <c r="G19" s="36"/>
      <c r="H19" s="36"/>
      <c r="I19" s="36"/>
      <c r="J19" s="34"/>
    </row>
    <row r="20" spans="2:10" ht="18.25" customHeight="1">
      <c r="B20" s="128"/>
      <c r="C20" s="47" t="s">
        <v>43</v>
      </c>
      <c r="D20" s="33"/>
      <c r="E20" s="33"/>
      <c r="F20" s="33"/>
      <c r="G20" s="33"/>
      <c r="H20" s="33"/>
      <c r="I20" s="33"/>
      <c r="J20" s="34"/>
    </row>
    <row r="21" spans="2:10" ht="18.25" customHeight="1">
      <c r="B21" s="128"/>
      <c r="C21" s="46" t="s">
        <v>43</v>
      </c>
      <c r="D21" s="36"/>
      <c r="E21" s="36"/>
      <c r="F21" s="36"/>
      <c r="G21" s="36"/>
      <c r="H21" s="36"/>
      <c r="I21" s="36"/>
      <c r="J21" s="34"/>
    </row>
    <row r="22" spans="2:10" ht="18.25" customHeight="1">
      <c r="B22" s="31" t="s">
        <v>44</v>
      </c>
      <c r="C22" s="48"/>
      <c r="D22" s="33"/>
      <c r="E22" s="33"/>
      <c r="F22" s="33"/>
      <c r="G22" s="33"/>
      <c r="H22" s="33"/>
      <c r="I22" s="33"/>
      <c r="J22" s="34"/>
    </row>
    <row r="23" spans="2:10" ht="18.25" customHeight="1">
      <c r="B23" s="41" t="s">
        <v>45</v>
      </c>
      <c r="C23" s="42"/>
      <c r="D23" s="49"/>
      <c r="E23" s="49"/>
      <c r="F23" s="49"/>
      <c r="G23" s="49"/>
      <c r="H23" s="49"/>
      <c r="I23" s="49"/>
      <c r="J23" s="50"/>
    </row>
    <row r="24" spans="2:10" ht="18.25" customHeight="1">
      <c r="B24" s="31" t="s">
        <v>46</v>
      </c>
      <c r="C24" s="51">
        <f>Investtableau!D28</f>
        <v>184818.75843657495</v>
      </c>
      <c r="D24" s="52" t="s">
        <v>47</v>
      </c>
      <c r="E24" s="33"/>
      <c r="F24" s="33"/>
      <c r="G24" s="33"/>
      <c r="H24" s="33"/>
      <c r="I24" s="33"/>
      <c r="J24" s="53">
        <v>621715</v>
      </c>
    </row>
    <row r="25" spans="2:10" ht="18.25" customHeight="1">
      <c r="B25" s="31" t="s">
        <v>48</v>
      </c>
      <c r="C25" s="54">
        <f>C15*C16</f>
        <v>2250000</v>
      </c>
      <c r="D25" s="55" t="s">
        <v>47</v>
      </c>
      <c r="E25" s="36"/>
      <c r="F25" s="36"/>
      <c r="G25" s="36"/>
      <c r="H25" s="36"/>
      <c r="I25" s="36"/>
      <c r="J25" s="56">
        <f>C25*4</f>
        <v>9000000</v>
      </c>
    </row>
    <row r="26" spans="2:10" ht="18.25" customHeight="1">
      <c r="B26" s="31" t="s">
        <v>49</v>
      </c>
      <c r="C26" s="57">
        <f>C15*C13</f>
        <v>600000</v>
      </c>
      <c r="D26" s="52" t="s">
        <v>47</v>
      </c>
      <c r="E26" s="33"/>
      <c r="F26" s="33"/>
      <c r="G26" s="33"/>
      <c r="H26" s="33"/>
      <c r="I26" s="33"/>
      <c r="J26" s="58">
        <f>C26*4</f>
        <v>2400000</v>
      </c>
    </row>
  </sheetData>
  <mergeCells count="3">
    <mergeCell ref="B1:J1"/>
    <mergeCell ref="C14:J14"/>
    <mergeCell ref="B19:B21"/>
  </mergeCells>
  <pageMargins left="1" right="1" top="1" bottom="1" header="0.25" footer="0.25"/>
  <pageSetup orientation="portrait"/>
  <headerFooter>
    <oddFooter>&amp;C&amp;"Helvetica,Regular"&amp;12&amp;K000000&amp;P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28"/>
  <sheetViews>
    <sheetView showGridLines="0" workbookViewId="0"/>
  </sheetViews>
  <sheetFormatPr baseColWidth="10" defaultColWidth="45" defaultRowHeight="17" customHeight="1" x14ac:dyDescent="0"/>
  <cols>
    <col min="1" max="1" width="3.1640625" style="59" customWidth="1"/>
    <col min="2" max="2" width="5.33203125" style="59" customWidth="1"/>
    <col min="3" max="3" width="75.33203125" style="59" customWidth="1"/>
    <col min="4" max="4" width="15" style="59" customWidth="1"/>
    <col min="5" max="7" width="12.6640625" style="59" customWidth="1"/>
    <col min="8" max="11" width="12.83203125" style="59" customWidth="1"/>
    <col min="12" max="23" width="12.6640625" style="59" customWidth="1"/>
    <col min="24" max="24" width="12.83203125" style="59" customWidth="1"/>
    <col min="25" max="256" width="45" style="59" customWidth="1"/>
  </cols>
  <sheetData>
    <row r="1" spans="2:24" ht="15.25" customHeight="1"/>
    <row r="2" spans="2:24" ht="29.75" customHeight="1">
      <c r="B2" s="129" t="s">
        <v>50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2:24" ht="18.75" customHeight="1">
      <c r="B3" s="60">
        <v>1</v>
      </c>
      <c r="C3" s="61" t="s">
        <v>51</v>
      </c>
      <c r="D3" s="61" t="s">
        <v>52</v>
      </c>
      <c r="E3" s="61" t="s">
        <v>53</v>
      </c>
      <c r="F3" s="61" t="s">
        <v>54</v>
      </c>
      <c r="G3" s="61" t="s">
        <v>55</v>
      </c>
      <c r="H3" s="61" t="s">
        <v>56</v>
      </c>
      <c r="I3" s="61" t="s">
        <v>57</v>
      </c>
      <c r="J3" s="61" t="s">
        <v>58</v>
      </c>
      <c r="K3" s="61" t="s">
        <v>59</v>
      </c>
      <c r="L3" s="61" t="s">
        <v>60</v>
      </c>
      <c r="M3" s="61" t="s">
        <v>61</v>
      </c>
      <c r="N3" s="61" t="s">
        <v>62</v>
      </c>
      <c r="O3" s="61" t="s">
        <v>63</v>
      </c>
      <c r="P3" s="61" t="s">
        <v>64</v>
      </c>
      <c r="Q3" s="61" t="s">
        <v>65</v>
      </c>
      <c r="R3" s="61" t="s">
        <v>66</v>
      </c>
      <c r="S3" s="61" t="s">
        <v>67</v>
      </c>
      <c r="T3" s="61" t="s">
        <v>68</v>
      </c>
      <c r="U3" s="61" t="s">
        <v>69</v>
      </c>
      <c r="V3" s="61" t="s">
        <v>70</v>
      </c>
      <c r="W3" s="61" t="s">
        <v>71</v>
      </c>
      <c r="X3" s="62" t="s">
        <v>72</v>
      </c>
    </row>
    <row r="4" spans="2:24" ht="18.25" customHeight="1">
      <c r="B4" s="63">
        <f t="shared" ref="B4:B28" si="0">B3+1</f>
        <v>2</v>
      </c>
      <c r="C4" s="64" t="s">
        <v>73</v>
      </c>
      <c r="D4" s="65">
        <v>0.06</v>
      </c>
      <c r="E4" s="66"/>
      <c r="F4" s="67"/>
      <c r="G4" s="67"/>
      <c r="H4" s="67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8"/>
    </row>
    <row r="5" spans="2:24" ht="17.75" customHeight="1">
      <c r="B5" s="63">
        <f t="shared" si="0"/>
        <v>3</v>
      </c>
      <c r="C5" s="69" t="s">
        <v>74</v>
      </c>
      <c r="D5" s="70">
        <v>0.04</v>
      </c>
      <c r="E5" s="71"/>
      <c r="F5" s="136"/>
      <c r="G5" s="137"/>
      <c r="H5" s="72"/>
      <c r="I5" s="73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5"/>
    </row>
    <row r="6" spans="2:24" ht="17.75" customHeight="1">
      <c r="B6" s="63">
        <f t="shared" si="0"/>
        <v>4</v>
      </c>
      <c r="C6" s="69" t="s">
        <v>75</v>
      </c>
      <c r="D6" s="70">
        <v>0.02</v>
      </c>
      <c r="E6" s="76"/>
      <c r="F6" s="134"/>
      <c r="G6" s="135"/>
      <c r="H6" s="77"/>
      <c r="I6" s="73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5"/>
    </row>
    <row r="7" spans="2:24" ht="17.75" customHeight="1">
      <c r="B7" s="63">
        <f t="shared" si="0"/>
        <v>5</v>
      </c>
      <c r="C7" s="69" t="s">
        <v>76</v>
      </c>
      <c r="D7" s="70">
        <v>0</v>
      </c>
      <c r="E7" s="76"/>
      <c r="F7" s="132"/>
      <c r="G7" s="133"/>
      <c r="H7" s="78"/>
      <c r="I7" s="79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1"/>
    </row>
    <row r="8" spans="2:24" ht="17.75" customHeight="1">
      <c r="B8" s="63">
        <f t="shared" si="0"/>
        <v>6</v>
      </c>
      <c r="C8" s="69" t="s">
        <v>77</v>
      </c>
      <c r="D8" s="70">
        <v>15</v>
      </c>
      <c r="E8" s="76"/>
      <c r="F8" s="130"/>
      <c r="G8" s="131"/>
      <c r="H8" s="82"/>
      <c r="I8" s="79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1"/>
    </row>
    <row r="9" spans="2:24" ht="17.75" customHeight="1">
      <c r="B9" s="63">
        <f t="shared" si="0"/>
        <v>7</v>
      </c>
      <c r="C9" s="69" t="s">
        <v>78</v>
      </c>
      <c r="D9" s="70">
        <v>150000</v>
      </c>
      <c r="E9" s="80"/>
      <c r="F9" s="83"/>
      <c r="G9" s="83"/>
      <c r="H9" s="83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1"/>
    </row>
    <row r="10" spans="2:24" ht="17.75" customHeight="1">
      <c r="B10" s="63">
        <f t="shared" si="0"/>
        <v>8</v>
      </c>
      <c r="C10" s="69" t="s">
        <v>79</v>
      </c>
      <c r="D10" s="70">
        <v>0.15</v>
      </c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1"/>
    </row>
    <row r="11" spans="2:24" ht="17.75" customHeight="1">
      <c r="B11" s="63">
        <f t="shared" si="0"/>
        <v>9</v>
      </c>
      <c r="C11" s="69" t="s">
        <v>80</v>
      </c>
      <c r="D11" s="84">
        <v>0</v>
      </c>
      <c r="E11" s="85">
        <v>1</v>
      </c>
      <c r="F11" s="85">
        <v>2</v>
      </c>
      <c r="G11" s="85">
        <v>3</v>
      </c>
      <c r="H11" s="85">
        <v>4</v>
      </c>
      <c r="I11" s="85">
        <v>5</v>
      </c>
      <c r="J11" s="85">
        <v>6</v>
      </c>
      <c r="K11" s="85">
        <v>7</v>
      </c>
      <c r="L11" s="85">
        <v>8</v>
      </c>
      <c r="M11" s="85">
        <v>9</v>
      </c>
      <c r="N11" s="85">
        <v>10</v>
      </c>
      <c r="O11" s="85">
        <v>11</v>
      </c>
      <c r="P11" s="85">
        <v>12</v>
      </c>
      <c r="Q11" s="85">
        <v>13</v>
      </c>
      <c r="R11" s="85">
        <v>14</v>
      </c>
      <c r="S11" s="85">
        <v>15</v>
      </c>
      <c r="T11" s="85">
        <v>16</v>
      </c>
      <c r="U11" s="85">
        <v>17</v>
      </c>
      <c r="V11" s="85">
        <v>18</v>
      </c>
      <c r="W11" s="85">
        <v>19</v>
      </c>
      <c r="X11" s="86">
        <v>20</v>
      </c>
    </row>
    <row r="12" spans="2:24" ht="17.75" customHeight="1">
      <c r="B12" s="63">
        <f t="shared" si="0"/>
        <v>10</v>
      </c>
      <c r="C12" s="87" t="s">
        <v>81</v>
      </c>
      <c r="D12" s="88">
        <v>1</v>
      </c>
      <c r="E12" s="89">
        <f t="shared" ref="E12:X12" si="1">IF($D$8&gt;=E11,1,0)</f>
        <v>1</v>
      </c>
      <c r="F12" s="89">
        <f t="shared" si="1"/>
        <v>1</v>
      </c>
      <c r="G12" s="89">
        <f t="shared" si="1"/>
        <v>1</v>
      </c>
      <c r="H12" s="89">
        <f t="shared" si="1"/>
        <v>1</v>
      </c>
      <c r="I12" s="89">
        <f t="shared" si="1"/>
        <v>1</v>
      </c>
      <c r="J12" s="89">
        <f t="shared" si="1"/>
        <v>1</v>
      </c>
      <c r="K12" s="89">
        <f t="shared" si="1"/>
        <v>1</v>
      </c>
      <c r="L12" s="89">
        <f t="shared" si="1"/>
        <v>1</v>
      </c>
      <c r="M12" s="89">
        <f t="shared" si="1"/>
        <v>1</v>
      </c>
      <c r="N12" s="89">
        <f t="shared" si="1"/>
        <v>1</v>
      </c>
      <c r="O12" s="89">
        <f t="shared" si="1"/>
        <v>1</v>
      </c>
      <c r="P12" s="89">
        <f t="shared" si="1"/>
        <v>1</v>
      </c>
      <c r="Q12" s="89">
        <f t="shared" si="1"/>
        <v>1</v>
      </c>
      <c r="R12" s="89">
        <f t="shared" si="1"/>
        <v>1</v>
      </c>
      <c r="S12" s="89">
        <f t="shared" si="1"/>
        <v>1</v>
      </c>
      <c r="T12" s="89">
        <f t="shared" si="1"/>
        <v>0</v>
      </c>
      <c r="U12" s="89">
        <f t="shared" si="1"/>
        <v>0</v>
      </c>
      <c r="V12" s="89">
        <f t="shared" si="1"/>
        <v>0</v>
      </c>
      <c r="W12" s="89">
        <f t="shared" si="1"/>
        <v>0</v>
      </c>
      <c r="X12" s="90">
        <f t="shared" si="1"/>
        <v>0</v>
      </c>
    </row>
    <row r="13" spans="2:24" ht="17.75" customHeight="1">
      <c r="B13" s="63">
        <f t="shared" si="0"/>
        <v>11</v>
      </c>
      <c r="C13" s="69" t="s">
        <v>82</v>
      </c>
      <c r="D13" s="91"/>
      <c r="E13" s="91">
        <f>D9</f>
        <v>150000</v>
      </c>
      <c r="F13" s="91">
        <f t="shared" ref="F13:X13" si="2">E13*(1-$D$7)</f>
        <v>150000</v>
      </c>
      <c r="G13" s="91">
        <f t="shared" si="2"/>
        <v>150000</v>
      </c>
      <c r="H13" s="91">
        <f t="shared" si="2"/>
        <v>150000</v>
      </c>
      <c r="I13" s="91">
        <f t="shared" si="2"/>
        <v>150000</v>
      </c>
      <c r="J13" s="91">
        <f t="shared" si="2"/>
        <v>150000</v>
      </c>
      <c r="K13" s="91">
        <f t="shared" si="2"/>
        <v>150000</v>
      </c>
      <c r="L13" s="91">
        <f t="shared" si="2"/>
        <v>150000</v>
      </c>
      <c r="M13" s="91">
        <f t="shared" si="2"/>
        <v>150000</v>
      </c>
      <c r="N13" s="91">
        <f t="shared" si="2"/>
        <v>150000</v>
      </c>
      <c r="O13" s="91">
        <f t="shared" si="2"/>
        <v>150000</v>
      </c>
      <c r="P13" s="91">
        <f t="shared" si="2"/>
        <v>150000</v>
      </c>
      <c r="Q13" s="91">
        <f t="shared" si="2"/>
        <v>150000</v>
      </c>
      <c r="R13" s="91">
        <f t="shared" si="2"/>
        <v>150000</v>
      </c>
      <c r="S13" s="91">
        <f t="shared" si="2"/>
        <v>150000</v>
      </c>
      <c r="T13" s="91">
        <f t="shared" si="2"/>
        <v>150000</v>
      </c>
      <c r="U13" s="91">
        <f t="shared" si="2"/>
        <v>150000</v>
      </c>
      <c r="V13" s="91">
        <f t="shared" si="2"/>
        <v>150000</v>
      </c>
      <c r="W13" s="91">
        <f t="shared" si="2"/>
        <v>150000</v>
      </c>
      <c r="X13" s="92">
        <f t="shared" si="2"/>
        <v>150000</v>
      </c>
    </row>
    <row r="14" spans="2:24" ht="17.75" customHeight="1">
      <c r="B14" s="63">
        <f t="shared" si="0"/>
        <v>12</v>
      </c>
      <c r="C14" s="69" t="s">
        <v>83</v>
      </c>
      <c r="D14" s="93"/>
      <c r="E14" s="94">
        <f>D10*(1+$D$5)</f>
        <v>0.156</v>
      </c>
      <c r="F14" s="94">
        <f t="shared" ref="F14:X14" si="3">E14*(1+$D$5)</f>
        <v>0.16224</v>
      </c>
      <c r="G14" s="94">
        <f t="shared" si="3"/>
        <v>0.16872960000000001</v>
      </c>
      <c r="H14" s="94">
        <f t="shared" si="3"/>
        <v>0.17547878400000003</v>
      </c>
      <c r="I14" s="94">
        <f t="shared" si="3"/>
        <v>0.18249793536000003</v>
      </c>
      <c r="J14" s="94">
        <f t="shared" si="3"/>
        <v>0.18979785277440003</v>
      </c>
      <c r="K14" s="94">
        <f t="shared" si="3"/>
        <v>0.19738976688537604</v>
      </c>
      <c r="L14" s="94">
        <f t="shared" si="3"/>
        <v>0.20528535756079108</v>
      </c>
      <c r="M14" s="94">
        <f t="shared" si="3"/>
        <v>0.21349677186322275</v>
      </c>
      <c r="N14" s="94">
        <f t="shared" si="3"/>
        <v>0.22203664273775167</v>
      </c>
      <c r="O14" s="94">
        <f t="shared" si="3"/>
        <v>0.23091810844726174</v>
      </c>
      <c r="P14" s="94">
        <f t="shared" si="3"/>
        <v>0.24015483278515221</v>
      </c>
      <c r="Q14" s="94">
        <f t="shared" si="3"/>
        <v>0.24976102609655831</v>
      </c>
      <c r="R14" s="94">
        <f t="shared" si="3"/>
        <v>0.25975146714042063</v>
      </c>
      <c r="S14" s="94">
        <f t="shared" si="3"/>
        <v>0.27014152582603745</v>
      </c>
      <c r="T14" s="94">
        <f t="shared" si="3"/>
        <v>0.28094718685907893</v>
      </c>
      <c r="U14" s="94">
        <f t="shared" si="3"/>
        <v>0.2921850743334421</v>
      </c>
      <c r="V14" s="94">
        <f t="shared" si="3"/>
        <v>0.3038724773067798</v>
      </c>
      <c r="W14" s="94">
        <f t="shared" si="3"/>
        <v>0.31602737639905099</v>
      </c>
      <c r="X14" s="95">
        <f t="shared" si="3"/>
        <v>0.32866847145501304</v>
      </c>
    </row>
    <row r="15" spans="2:24" ht="17.75" customHeight="1">
      <c r="B15" s="63">
        <f t="shared" si="0"/>
        <v>13</v>
      </c>
      <c r="C15" s="96" t="s">
        <v>84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8"/>
    </row>
    <row r="16" spans="2:24" ht="17.75" customHeight="1">
      <c r="B16" s="63">
        <f t="shared" si="0"/>
        <v>14</v>
      </c>
      <c r="C16" s="99" t="s">
        <v>85</v>
      </c>
      <c r="D16" s="100">
        <v>95000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1"/>
    </row>
    <row r="17" spans="2:24" ht="17.75" customHeight="1">
      <c r="B17" s="63">
        <f t="shared" si="0"/>
        <v>15</v>
      </c>
      <c r="C17" s="99" t="s">
        <v>86</v>
      </c>
      <c r="D17" s="100"/>
      <c r="E17" s="100">
        <v>1000</v>
      </c>
      <c r="F17" s="100">
        <f t="shared" ref="F17:X17" si="4">E17*(1+$D$6)</f>
        <v>1020</v>
      </c>
      <c r="G17" s="100">
        <f t="shared" si="4"/>
        <v>1040.4000000000001</v>
      </c>
      <c r="H17" s="100">
        <f t="shared" si="4"/>
        <v>1061.2080000000001</v>
      </c>
      <c r="I17" s="100">
        <f t="shared" si="4"/>
        <v>1082.4321600000001</v>
      </c>
      <c r="J17" s="100">
        <f t="shared" si="4"/>
        <v>1104.0808032</v>
      </c>
      <c r="K17" s="100">
        <f t="shared" si="4"/>
        <v>1126.1624192639999</v>
      </c>
      <c r="L17" s="100">
        <f t="shared" si="4"/>
        <v>1148.68566764928</v>
      </c>
      <c r="M17" s="100">
        <f t="shared" si="4"/>
        <v>1171.6593810022657</v>
      </c>
      <c r="N17" s="100">
        <f t="shared" si="4"/>
        <v>1195.0925686223111</v>
      </c>
      <c r="O17" s="100">
        <f t="shared" si="4"/>
        <v>1218.9944199947574</v>
      </c>
      <c r="P17" s="100">
        <f t="shared" si="4"/>
        <v>1243.3743083946526</v>
      </c>
      <c r="Q17" s="100">
        <f t="shared" si="4"/>
        <v>1268.2417945625457</v>
      </c>
      <c r="R17" s="100">
        <f t="shared" si="4"/>
        <v>1293.6066304537967</v>
      </c>
      <c r="S17" s="100">
        <f t="shared" si="4"/>
        <v>1319.4787630628728</v>
      </c>
      <c r="T17" s="100">
        <f t="shared" si="4"/>
        <v>1345.8683383241303</v>
      </c>
      <c r="U17" s="100">
        <f t="shared" si="4"/>
        <v>1372.785705090613</v>
      </c>
      <c r="V17" s="100">
        <f t="shared" si="4"/>
        <v>1400.2414191924252</v>
      </c>
      <c r="W17" s="100">
        <f t="shared" si="4"/>
        <v>1428.2462475762736</v>
      </c>
      <c r="X17" s="101">
        <f t="shared" si="4"/>
        <v>1456.811172527799</v>
      </c>
    </row>
    <row r="18" spans="2:24" ht="17.75" customHeight="1">
      <c r="B18" s="63">
        <f t="shared" si="0"/>
        <v>16</v>
      </c>
      <c r="C18" s="99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1"/>
    </row>
    <row r="19" spans="2:24" ht="17.75" customHeight="1">
      <c r="B19" s="63">
        <f t="shared" si="0"/>
        <v>17</v>
      </c>
      <c r="C19" s="99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3"/>
    </row>
    <row r="20" spans="2:24" ht="17.75" customHeight="1">
      <c r="B20" s="63">
        <f t="shared" si="0"/>
        <v>18</v>
      </c>
      <c r="C20" s="104" t="s">
        <v>87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6"/>
    </row>
    <row r="21" spans="2:24" ht="17.75" customHeight="1">
      <c r="B21" s="63">
        <f t="shared" si="0"/>
        <v>19</v>
      </c>
      <c r="C21" s="99" t="s">
        <v>88</v>
      </c>
      <c r="D21" s="100"/>
      <c r="E21" s="100">
        <f t="shared" ref="E21:X21" si="5">E13*E14</f>
        <v>23400</v>
      </c>
      <c r="F21" s="100">
        <f t="shared" si="5"/>
        <v>24336</v>
      </c>
      <c r="G21" s="100">
        <f t="shared" si="5"/>
        <v>25309.440000000002</v>
      </c>
      <c r="H21" s="100">
        <f t="shared" si="5"/>
        <v>26321.817600000006</v>
      </c>
      <c r="I21" s="100">
        <f t="shared" si="5"/>
        <v>27374.690304000003</v>
      </c>
      <c r="J21" s="100">
        <f t="shared" si="5"/>
        <v>28469.677916160006</v>
      </c>
      <c r="K21" s="100">
        <f t="shared" si="5"/>
        <v>29608.465032806405</v>
      </c>
      <c r="L21" s="100">
        <f t="shared" si="5"/>
        <v>30792.803634118663</v>
      </c>
      <c r="M21" s="100">
        <f t="shared" si="5"/>
        <v>32024.515779483412</v>
      </c>
      <c r="N21" s="100">
        <f t="shared" si="5"/>
        <v>33305.496410662752</v>
      </c>
      <c r="O21" s="100">
        <f t="shared" si="5"/>
        <v>34637.716267089258</v>
      </c>
      <c r="P21" s="100">
        <f t="shared" si="5"/>
        <v>36023.22491777283</v>
      </c>
      <c r="Q21" s="100">
        <f t="shared" si="5"/>
        <v>37464.153914483744</v>
      </c>
      <c r="R21" s="100">
        <f t="shared" si="5"/>
        <v>38962.720071063093</v>
      </c>
      <c r="S21" s="100">
        <f t="shared" si="5"/>
        <v>40521.228873905617</v>
      </c>
      <c r="T21" s="100">
        <f t="shared" si="5"/>
        <v>42142.078028861841</v>
      </c>
      <c r="U21" s="100">
        <f t="shared" si="5"/>
        <v>43827.761150016311</v>
      </c>
      <c r="V21" s="100">
        <f t="shared" si="5"/>
        <v>45580.871596016972</v>
      </c>
      <c r="W21" s="100">
        <f t="shared" si="5"/>
        <v>47404.106459857649</v>
      </c>
      <c r="X21" s="101">
        <f t="shared" si="5"/>
        <v>49300.270718251959</v>
      </c>
    </row>
    <row r="22" spans="2:24" ht="17.75" customHeight="1">
      <c r="B22" s="63">
        <f t="shared" si="0"/>
        <v>20</v>
      </c>
      <c r="C22" s="99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1"/>
    </row>
    <row r="23" spans="2:24" ht="17.75" customHeight="1">
      <c r="B23" s="63">
        <f t="shared" si="0"/>
        <v>21</v>
      </c>
      <c r="C23" s="99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1"/>
    </row>
    <row r="24" spans="2:24" ht="17.75" customHeight="1">
      <c r="B24" s="63">
        <f t="shared" si="0"/>
        <v>22</v>
      </c>
      <c r="C24" s="99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3"/>
    </row>
    <row r="25" spans="2:24" ht="17.75" customHeight="1">
      <c r="B25" s="63">
        <f t="shared" si="0"/>
        <v>23</v>
      </c>
      <c r="C25" s="104" t="s">
        <v>89</v>
      </c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8"/>
    </row>
    <row r="26" spans="2:24" ht="17.75" customHeight="1">
      <c r="B26" s="63">
        <f t="shared" si="0"/>
        <v>24</v>
      </c>
      <c r="C26" s="109" t="s">
        <v>90</v>
      </c>
      <c r="D26" s="110">
        <f t="shared" ref="D26:X26" si="6">(-SUM(D16:D17)+SUM(D21))*D12</f>
        <v>-95000</v>
      </c>
      <c r="E26" s="110">
        <f t="shared" si="6"/>
        <v>22400</v>
      </c>
      <c r="F26" s="110">
        <f t="shared" si="6"/>
        <v>23316</v>
      </c>
      <c r="G26" s="110">
        <f t="shared" si="6"/>
        <v>24269.040000000001</v>
      </c>
      <c r="H26" s="110">
        <f t="shared" si="6"/>
        <v>25260.609600000007</v>
      </c>
      <c r="I26" s="110">
        <f t="shared" si="6"/>
        <v>26292.258144000003</v>
      </c>
      <c r="J26" s="110">
        <f t="shared" si="6"/>
        <v>27365.597112960008</v>
      </c>
      <c r="K26" s="110">
        <f t="shared" si="6"/>
        <v>28482.302613542404</v>
      </c>
      <c r="L26" s="110">
        <f t="shared" si="6"/>
        <v>29644.117966469385</v>
      </c>
      <c r="M26" s="110">
        <f t="shared" si="6"/>
        <v>30852.856398481148</v>
      </c>
      <c r="N26" s="110">
        <f t="shared" si="6"/>
        <v>32110.403842040439</v>
      </c>
      <c r="O26" s="110">
        <f t="shared" si="6"/>
        <v>33418.721847094501</v>
      </c>
      <c r="P26" s="110">
        <f t="shared" si="6"/>
        <v>34779.850609378176</v>
      </c>
      <c r="Q26" s="110">
        <f t="shared" si="6"/>
        <v>36195.912119921195</v>
      </c>
      <c r="R26" s="110">
        <f t="shared" si="6"/>
        <v>37669.113440609297</v>
      </c>
      <c r="S26" s="110">
        <f t="shared" si="6"/>
        <v>39201.750110842746</v>
      </c>
      <c r="T26" s="110">
        <f t="shared" si="6"/>
        <v>0</v>
      </c>
      <c r="U26" s="110">
        <f t="shared" si="6"/>
        <v>0</v>
      </c>
      <c r="V26" s="110">
        <f t="shared" si="6"/>
        <v>0</v>
      </c>
      <c r="W26" s="110">
        <f t="shared" si="6"/>
        <v>0</v>
      </c>
      <c r="X26" s="111">
        <f t="shared" si="6"/>
        <v>0</v>
      </c>
    </row>
    <row r="27" spans="2:24" ht="17.75" customHeight="1">
      <c r="B27" s="63">
        <f t="shared" si="0"/>
        <v>25</v>
      </c>
      <c r="C27" s="112" t="s">
        <v>91</v>
      </c>
      <c r="D27" s="113">
        <f t="shared" ref="D27:X27" si="7">D26/(1+$D$4)^D11</f>
        <v>-95000</v>
      </c>
      <c r="E27" s="113">
        <f t="shared" si="7"/>
        <v>21132.075471698114</v>
      </c>
      <c r="F27" s="113">
        <f t="shared" si="7"/>
        <v>20751.156995372017</v>
      </c>
      <c r="G27" s="113">
        <f t="shared" si="7"/>
        <v>20376.753964682252</v>
      </c>
      <c r="H27" s="113">
        <f t="shared" si="7"/>
        <v>20008.768793689509</v>
      </c>
      <c r="I27" s="113">
        <f t="shared" si="7"/>
        <v>19647.104781208145</v>
      </c>
      <c r="J27" s="113">
        <f t="shared" si="7"/>
        <v>19291.666130206733</v>
      </c>
      <c r="K27" s="113">
        <f t="shared" si="7"/>
        <v>18942.357965480431</v>
      </c>
      <c r="L27" s="113">
        <f t="shared" si="7"/>
        <v>18599.086349679401</v>
      </c>
      <c r="M27" s="113">
        <f t="shared" si="7"/>
        <v>18261.758297773493</v>
      </c>
      <c r="N27" s="113">
        <f t="shared" si="7"/>
        <v>17930.281790030516</v>
      </c>
      <c r="O27" s="113">
        <f t="shared" si="7"/>
        <v>17604.565783581798</v>
      </c>
      <c r="P27" s="113">
        <f t="shared" si="7"/>
        <v>17284.520222645824</v>
      </c>
      <c r="Q27" s="113">
        <f t="shared" si="7"/>
        <v>16970.056047477618</v>
      </c>
      <c r="R27" s="113">
        <f t="shared" si="7"/>
        <v>16661.085202108792</v>
      </c>
      <c r="S27" s="113">
        <f t="shared" si="7"/>
        <v>16357.520640940274</v>
      </c>
      <c r="T27" s="113">
        <f t="shared" si="7"/>
        <v>0</v>
      </c>
      <c r="U27" s="113">
        <f t="shared" si="7"/>
        <v>0</v>
      </c>
      <c r="V27" s="113">
        <f t="shared" si="7"/>
        <v>0</v>
      </c>
      <c r="W27" s="113">
        <f t="shared" si="7"/>
        <v>0</v>
      </c>
      <c r="X27" s="114">
        <f t="shared" si="7"/>
        <v>0</v>
      </c>
    </row>
    <row r="28" spans="2:24" ht="18.25" customHeight="1">
      <c r="B28" s="115">
        <f t="shared" si="0"/>
        <v>26</v>
      </c>
      <c r="C28" s="116" t="s">
        <v>92</v>
      </c>
      <c r="D28" s="117">
        <f>SUM(D27:X27)</f>
        <v>184818.75843657495</v>
      </c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9"/>
    </row>
  </sheetData>
  <mergeCells count="5">
    <mergeCell ref="B2:X2"/>
    <mergeCell ref="F8:G8"/>
    <mergeCell ref="F7:G7"/>
    <mergeCell ref="F6:G6"/>
    <mergeCell ref="F5:G5"/>
  </mergeCells>
  <pageMargins left="1" right="1" top="1" bottom="1" header="0.25" footer="0.25"/>
  <pageSetup orientation="portrait"/>
  <headerFooter>
    <oddFooter>&amp;C&amp;"Avenir Next,Regular"&amp;10&amp;K000000&amp;P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Energieverbraucherübersicht</vt:lpstr>
      <vt:lpstr>Steckbriefe Effizienzmaßnahmen</vt:lpstr>
      <vt:lpstr>Investtableau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Ulrich Nissen</cp:lastModifiedBy>
  <dcterms:modified xsi:type="dcterms:W3CDTF">2018-04-18T22:06:09Z</dcterms:modified>
</cp:coreProperties>
</file>